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3\2DO TRIM 2023\"/>
    </mc:Choice>
  </mc:AlternateContent>
  <bookViews>
    <workbookView xWindow="0" yWindow="0" windowWidth="27870" windowHeight="12390" tabRatio="553" activeTab="3"/>
  </bookViews>
  <sheets>
    <sheet name="RESUMEN" sheetId="16" r:id="rId1"/>
    <sheet name="PDM" sheetId="17" r:id="rId2"/>
    <sheet name="FAISMUN " sheetId="18" r:id="rId3"/>
    <sheet name="FORTAMUN-DF" sheetId="13" r:id="rId4"/>
  </sheets>
  <definedNames>
    <definedName name="_xlnm._FilterDatabase" localSheetId="2" hidden="1">'FAISMUN '!$A$14:$T$33</definedName>
    <definedName name="_xlnm._FilterDatabase" localSheetId="3" hidden="1">'FORTAMUN-DF'!#REF!</definedName>
    <definedName name="_xlnm.Print_Area" localSheetId="2">'FAISMUN '!$A$1:$T$37</definedName>
    <definedName name="_xlnm.Print_Area" localSheetId="3">'FORTAMUN-DF'!$A$1:$T$36</definedName>
    <definedName name="_xlnm.Print_Area" localSheetId="1">PDM!$A$1:$T$38</definedName>
    <definedName name="_xlnm.Print_Area" localSheetId="0">RESUMEN!$A$4:$Z$34</definedName>
    <definedName name="_xlnm.Print_Titles" localSheetId="2">'FAISMUN '!$12:$14</definedName>
    <definedName name="_xlnm.Print_Titles" localSheetId="3">'FORTAMUN-DF'!$13:$13</definedName>
    <definedName name="_xlnm.Print_Titles" localSheetId="1">PDM!$11:$13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6" l="1"/>
  <c r="S19" i="16" s="1"/>
  <c r="J20" i="16"/>
  <c r="S20" i="16" s="1"/>
  <c r="J21" i="16"/>
  <c r="AC23" i="16" l="1"/>
  <c r="I32" i="13"/>
  <c r="I31" i="13"/>
  <c r="I30" i="13"/>
  <c r="I29" i="13"/>
  <c r="I28" i="13"/>
  <c r="I27" i="13"/>
  <c r="I26" i="13"/>
  <c r="I25" i="13"/>
  <c r="I24" i="13"/>
  <c r="I23" i="13"/>
  <c r="I22" i="13"/>
  <c r="I21" i="13"/>
  <c r="O20" i="13"/>
  <c r="I20" i="13"/>
  <c r="I19" i="13"/>
  <c r="O18" i="13"/>
  <c r="H18" i="13"/>
  <c r="K18" i="13" s="1"/>
  <c r="L18" i="13" s="1"/>
  <c r="I17" i="13"/>
  <c r="O16" i="13"/>
  <c r="H16" i="13"/>
  <c r="K16" i="13" s="1"/>
  <c r="L16" i="13" s="1"/>
  <c r="I18" i="13" l="1"/>
  <c r="I16" i="13"/>
  <c r="I33" i="18" l="1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K16" i="18"/>
  <c r="L16" i="18" s="1"/>
  <c r="I16" i="18"/>
  <c r="I35" i="17" l="1"/>
  <c r="I34" i="17"/>
  <c r="I33" i="17"/>
  <c r="K32" i="17"/>
  <c r="I32" i="17"/>
  <c r="K31" i="17"/>
  <c r="I31" i="17"/>
  <c r="K30" i="17"/>
  <c r="I30" i="17"/>
  <c r="K29" i="17"/>
  <c r="I29" i="17"/>
  <c r="K25" i="17"/>
  <c r="I25" i="17"/>
  <c r="K24" i="17"/>
  <c r="I24" i="17"/>
  <c r="K23" i="17"/>
  <c r="I23" i="17"/>
  <c r="K22" i="17"/>
  <c r="I22" i="17"/>
  <c r="K21" i="17"/>
  <c r="I21" i="17"/>
  <c r="K20" i="17"/>
  <c r="I20" i="17"/>
  <c r="K19" i="17"/>
  <c r="I19" i="17"/>
  <c r="K18" i="17"/>
  <c r="I18" i="17"/>
  <c r="K17" i="17"/>
  <c r="I17" i="17"/>
  <c r="K16" i="17"/>
  <c r="I16" i="17"/>
  <c r="K15" i="17"/>
  <c r="I15" i="17"/>
  <c r="I35" i="18" l="1"/>
  <c r="H35" i="18"/>
  <c r="G35" i="18"/>
  <c r="Z20" i="16" l="1"/>
  <c r="G34" i="13" l="1"/>
  <c r="H34" i="13" l="1"/>
  <c r="I34" i="13"/>
  <c r="Z21" i="16" l="1"/>
  <c r="H36" i="17" l="1"/>
  <c r="I36" i="17"/>
  <c r="G36" i="17"/>
  <c r="Y22" i="16" l="1"/>
  <c r="C8" i="18" l="1"/>
  <c r="C10" i="18"/>
  <c r="C11" i="18" l="1"/>
  <c r="C19" i="16"/>
  <c r="Z19" i="16" l="1"/>
  <c r="C8" i="17"/>
  <c r="C7" i="17" l="1"/>
  <c r="C8" i="13"/>
  <c r="C10" i="13" l="1"/>
  <c r="C9" i="17" l="1"/>
  <c r="C11" i="13" l="1"/>
  <c r="K22" i="16" l="1"/>
  <c r="L22" i="16"/>
  <c r="M22" i="16"/>
  <c r="N22" i="16"/>
  <c r="O22" i="16"/>
  <c r="P22" i="16"/>
  <c r="Q22" i="16"/>
  <c r="R22" i="16"/>
  <c r="U22" i="16"/>
  <c r="V22" i="16"/>
  <c r="X22" i="16"/>
  <c r="F22" i="16"/>
  <c r="T22" i="16"/>
  <c r="G22" i="16" l="1"/>
  <c r="J18" i="16"/>
  <c r="E22" i="16"/>
  <c r="I22" i="16" l="1"/>
  <c r="H22" i="16"/>
  <c r="W22" i="16" l="1"/>
  <c r="D22" i="16" l="1"/>
  <c r="S27" i="16" l="1"/>
  <c r="J22" i="16"/>
  <c r="E27" i="16" l="1"/>
  <c r="S26" i="16"/>
  <c r="E26" i="16"/>
  <c r="S18" i="16"/>
  <c r="Z18" i="16" s="1"/>
  <c r="S24" i="16"/>
  <c r="S25" i="16"/>
  <c r="E25" i="16"/>
  <c r="C22" i="16"/>
  <c r="S28" i="16" l="1"/>
  <c r="Z22" i="16"/>
  <c r="S22" i="16"/>
  <c r="E24" i="16"/>
  <c r="E28" i="16" s="1"/>
</calcChain>
</file>

<file path=xl/comments1.xml><?xml version="1.0" encoding="utf-8"?>
<comments xmlns="http://schemas.openxmlformats.org/spreadsheetml/2006/main">
  <authors>
    <author>Maricela Aranda Lopez</author>
  </authors>
  <commentList>
    <comment ref="W21" authorId="0" shapeId="0">
      <text>
        <r>
          <rPr>
            <b/>
            <sz val="9"/>
            <color indexed="81"/>
            <rFont val="Tahoma"/>
            <family val="2"/>
          </rPr>
          <t xml:space="preserve">CALENTADORES SOLAR
</t>
        </r>
      </text>
    </comment>
  </commentList>
</comments>
</file>

<file path=xl/sharedStrings.xml><?xml version="1.0" encoding="utf-8"?>
<sst xmlns="http://schemas.openxmlformats.org/spreadsheetml/2006/main" count="723" uniqueCount="260">
  <si>
    <t>DEVENGADO</t>
  </si>
  <si>
    <t>SALDO</t>
  </si>
  <si>
    <t xml:space="preserve"> Autorizado</t>
  </si>
  <si>
    <t>Devengado</t>
  </si>
  <si>
    <t>Saldo</t>
  </si>
  <si>
    <t>Descripción de obra</t>
  </si>
  <si>
    <t>Total</t>
  </si>
  <si>
    <t>Beneficiarios</t>
  </si>
  <si>
    <t>Contratista</t>
  </si>
  <si>
    <t>T O T A L E S</t>
  </si>
  <si>
    <t>PTTO. ASIGNADO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</si>
  <si>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</si>
  <si>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</si>
  <si>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SOPMA</t>
  </si>
  <si>
    <t>OBRA</t>
  </si>
  <si>
    <t>SSP</t>
  </si>
  <si>
    <t>DM</t>
  </si>
  <si>
    <t>Pago de Sueldos y Pensiones de Seguridad Pública</t>
  </si>
  <si>
    <t>AM</t>
  </si>
  <si>
    <t>Lote</t>
  </si>
  <si>
    <t>_______</t>
  </si>
  <si>
    <t>______</t>
  </si>
  <si>
    <t>“Este Programa es público, ajeno a cualquier partido pólitico. Queda prohibido el uso para fines distintos a los establecidos en el programa”.</t>
  </si>
  <si>
    <t>AD</t>
  </si>
  <si>
    <t>UR</t>
  </si>
  <si>
    <t xml:space="preserve">SECRETARÍA DE FINANZAS PÚBLICAS                                                                                                                                                                                                                                </t>
  </si>
  <si>
    <t>CUADRO RESUMEN</t>
  </si>
  <si>
    <t xml:space="preserve">OBRA PÚBLICA </t>
  </si>
  <si>
    <t>PROGRAMA</t>
  </si>
  <si>
    <t>PRESUPUESTO</t>
  </si>
  <si>
    <t>OBRA PÚBLICA</t>
  </si>
  <si>
    <t xml:space="preserve">PROGRAMAS FEDERALES </t>
  </si>
  <si>
    <t>FINIQUITOS</t>
  </si>
  <si>
    <t xml:space="preserve">RETENCIONES </t>
  </si>
  <si>
    <t>TOTAL EJERCIDO</t>
  </si>
  <si>
    <t>OBRA POR CONTRATO          (6000)</t>
  </si>
  <si>
    <t>OBRA POR ADMINSITRACIÓN</t>
  </si>
  <si>
    <t>TOTAL OBRA PÚBLICA</t>
  </si>
  <si>
    <t>SERVICIOS PERSONALES (1000)</t>
  </si>
  <si>
    <t>MATERIALES Y  (2000)</t>
  </si>
  <si>
    <t>SERVICIOS GENERALES (3000)</t>
  </si>
  <si>
    <t>APOYOS              (4000)</t>
  </si>
  <si>
    <t>BIENES MUEBLES (5000)</t>
  </si>
  <si>
    <t>DEUDA PÚBLICA        (9000)</t>
  </si>
  <si>
    <t>CAPITULO 1000 DE SEGURIDAD PÚBLICA</t>
  </si>
  <si>
    <t>MATERIALES Y SUMINISTROS (2000)</t>
  </si>
  <si>
    <t>SERVICIOS GENERALES            (3000)</t>
  </si>
  <si>
    <t>PROGRAMAS SOCIALES         (4000)</t>
  </si>
  <si>
    <t>ASIGNADO</t>
  </si>
  <si>
    <t>APROBADO</t>
  </si>
  <si>
    <t>MATERIALES Y SUMINISTRO (2000)</t>
  </si>
  <si>
    <t>SOCIAL  (4000)</t>
  </si>
  <si>
    <t>PDM</t>
  </si>
  <si>
    <t>Capitulo</t>
  </si>
  <si>
    <t>LIC. MARICELA ARANDA LÓPEZ</t>
  </si>
  <si>
    <t>JEFA DEL DEPTO DE CTROL PPTAL DE LA OBRA PÚBLICA Y PROGRAMS FEDERALES</t>
  </si>
  <si>
    <t>_______________________________________</t>
  </si>
  <si>
    <t>_____________________________</t>
  </si>
  <si>
    <t xml:space="preserve">FORTAMUN-DF </t>
  </si>
  <si>
    <t>APOYOS COMUNITARIOS; TODO EL MUNICIPIO DE AGUASCALIENTES</t>
  </si>
  <si>
    <t>RESCATANDO NUESTRA ARQUITECTURA; TODO EL MUNICIPIO DE AGUASCALIENTES</t>
  </si>
  <si>
    <t>TIRADERO DE ESCOMBRO; TODO EL MUNICIPIO DE AGUASCALIENTES.</t>
  </si>
  <si>
    <t>REHABILITACION Y MANTENIMIENTO DE VIALIDADES  TODO EL MUNICIPIO DE AGUASCALIENTES.</t>
  </si>
  <si>
    <t>REABILITACION Y MANTENIMIENTO DE PINTURA EN VIALIDADES, NOMENCLATURAS Y SEÑALAMIENTOS DE PROTECCIÓN DE OBRA, TODO EL MUNICIPIO DE AGUASCALIENTES.</t>
  </si>
  <si>
    <t xml:space="preserve">MANTENIMIENTO Y ADECUACION  DE INFRAESTRUCTURA MUNICIPAL. TODO EL MUNICIPIO DE AGUASCALIENTES.  </t>
  </si>
  <si>
    <t>REHABILITACION DE ESPACIOS  EDUCATIVOS, TODO EL MUNICIPIO DE AGUASCALIENTES.</t>
  </si>
  <si>
    <t>C</t>
  </si>
  <si>
    <t>FONDO DE APORTACIONES PARA EL FORTALECIMIENTO DE LOS MUNICIPIOS Y DEMARCACIONES TERRITORIALES DEL DISTRITO FEDERAL</t>
  </si>
  <si>
    <t>DIRECTORA DE EGRESOS</t>
  </si>
  <si>
    <t>ING. HÉCTOR GARCÍA PONCE</t>
  </si>
  <si>
    <t>FAISMUN</t>
  </si>
  <si>
    <t>REHABILITACION DE AREAS PEATONALES Y ATENCIÓN A PETICIONES CIUDADANAS. TODO EL MUNICIPIO DE AGUASCALIENTES.</t>
  </si>
  <si>
    <t>Mod.</t>
  </si>
  <si>
    <t xml:space="preserve">Avance </t>
  </si>
  <si>
    <t>Avance</t>
  </si>
  <si>
    <t xml:space="preserve">Metas                                                              </t>
  </si>
  <si>
    <t>No. De</t>
  </si>
  <si>
    <t>Ejecuc.</t>
  </si>
  <si>
    <t>Financiero</t>
  </si>
  <si>
    <t xml:space="preserve"> Físico</t>
  </si>
  <si>
    <t xml:space="preserve"> U.M.</t>
  </si>
  <si>
    <t>Cantidad</t>
  </si>
  <si>
    <t>Hombres</t>
  </si>
  <si>
    <t>Mujeres</t>
  </si>
  <si>
    <t xml:space="preserve"> Contrato</t>
  </si>
  <si>
    <t>Depend.</t>
  </si>
  <si>
    <t>Fecha</t>
  </si>
  <si>
    <t>Oficio de</t>
  </si>
  <si>
    <t>Prog</t>
  </si>
  <si>
    <t xml:space="preserve">Número </t>
  </si>
  <si>
    <t xml:space="preserve"> Ejecutora</t>
  </si>
  <si>
    <t xml:space="preserve"> Autor.</t>
  </si>
  <si>
    <t xml:space="preserve"> autorización</t>
  </si>
  <si>
    <t>de Obra</t>
  </si>
  <si>
    <t>RECONSTRUCCIÓN DE PUENTE SUPERIOR VEHICULAR FRACC. MÉXICO, AV. AGUASCALIENTES Y AV. FFCC, MEXICO FRACC. DELEG. MORELOS</t>
  </si>
  <si>
    <t>2023-PDM-0017-UR-05-003</t>
  </si>
  <si>
    <t>Modalidad de adjudicación</t>
  </si>
  <si>
    <t xml:space="preserve">FONDO PARA LA INFRAESTRUCTURA SOCIAL MUNICIPAL Y DE LAS DEMARCACIONES TERRITORIALES DEL DISTRITO FEDERAL </t>
  </si>
  <si>
    <t>FAISMUN 2023</t>
  </si>
  <si>
    <t>RENDIMIENTOS</t>
  </si>
  <si>
    <t>FINANZAS</t>
  </si>
  <si>
    <t>0000</t>
  </si>
  <si>
    <t>Amortización Credito BANOBRAS</t>
  </si>
  <si>
    <t>_____</t>
  </si>
  <si>
    <t>BANOBRAS</t>
  </si>
  <si>
    <t>ACUERDO A018/22</t>
  </si>
  <si>
    <t/>
  </si>
  <si>
    <t>“Este Programa es público, ajeno a cualquier partido político. Queda prohibido el uso para fines distintos a los establecidos en el programa”.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</si>
  <si>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2023</t>
    </r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</si>
  <si>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FORTAMUN-DF 2023</t>
    </r>
  </si>
  <si>
    <t>DEUDA PÚBLICA (9000)</t>
  </si>
  <si>
    <t>Pago de Combustible para los Vehiculos Adscritos a la Secretaira de Seguridad Pública</t>
  </si>
  <si>
    <t>ESTUDIOS,PROYECTOS Y PERITOS, TODO EL MUNICIPIO DE AGUASCALIENTES</t>
  </si>
  <si>
    <t>DIR.    ESTATAL</t>
  </si>
  <si>
    <t>MAQUINARIA Y CONSTRUCCIONES CAFA SA DE CV</t>
  </si>
  <si>
    <t>DM-0017-2023</t>
  </si>
  <si>
    <t>CONSTRUCCIÓN DE SOBRECARPETA ASFÁLTICA, RAMPA ORIENTE DEL PUENTE VEHICULAR AV. AGUASCALIENTES SUR, TRAMO: ENTRE AMBAS CALZADAS DE RAMPA ORIENTE, ENTRE CAD. 0 + 330 Y 0 +580. AGUASCALIENTES MPIO.</t>
  </si>
  <si>
    <t>CONSTRUCCIÓN DE SOBRECARPETA ASFÁLTICA, RAMPA PONIENTE DEL PUENTE VEHICULAR AV. AGUACALIENTES SUR, TRAMO: ENTRE AMBAS CALZADAS DE RAMPA PONIENTE, ENTRE CAD. 0 + 70 Y 0 +300.</t>
  </si>
  <si>
    <t>CONSTRUCIÓN DE SOBRECARPETA ASFÁLTICA, OBRA COMPLEMENTARIA Y SEÑALIZACIÓN AV. AGUASCALIENTES SUR, CRUCE VÍAS DE F.F.C.C.,TRAMO: ENTRE CALLE MICHOACÁN Y CALLE IGNACIO VALTIERRA.</t>
  </si>
  <si>
    <t>EA</t>
  </si>
  <si>
    <t>ALUMBRADO INFERIOR EN PUENTE VEHICULAR, AV. AGUASCALIENTES SUR, CRUCE VÍAS DE F.F.C.C., MEXICO FRACC</t>
  </si>
  <si>
    <t>LUMINARIA</t>
  </si>
  <si>
    <t>RENDIMIENTOS BANCARIOS (FISM-DF  BANOBRAS 2022)</t>
  </si>
  <si>
    <t>REHABILITACION Y MANTENIMIENTO DE CAMELLONES , CALLES, AREAS DE TERRACERIA Y CAUSES, TODO EL MUNICIPIO DE AGUASCALIENTES.</t>
  </si>
  <si>
    <t>CGS</t>
  </si>
  <si>
    <t>2023-FORTAMUNDF-0024-DM-04-007</t>
  </si>
  <si>
    <t>Unidad</t>
  </si>
  <si>
    <t>JEFE DEL DPTO. DE CONTROL PRESUPUESTAL DE LA  OBRA PÚBLICA Y PROGRAMAS FEDERALES</t>
  </si>
  <si>
    <t>2023-FORTAMUNDF-0001-001-DM-06-001 MOD. I</t>
  </si>
  <si>
    <t>Adquisición de uniformes, chalecos de protección balistica y equipamiento para personal operativo adscrito a la Secretaria de Seguridad Pública</t>
  </si>
  <si>
    <t>2023-FORTAMUNDF-0015-001-DM-04-002  MOD. I</t>
  </si>
  <si>
    <t>2023-FORTAMUNDF-0016-DM-04-004</t>
  </si>
  <si>
    <t>Adquisición de vehículos para la Secretaria de Seguridad Pública</t>
  </si>
  <si>
    <t>2023-FORTAMUNDF-0025-DM-04-005</t>
  </si>
  <si>
    <t>Adquisicion de camiones de volteo de 7m3</t>
  </si>
  <si>
    <t>2023-FORTAMUNDF-0026-DM-04-006</t>
  </si>
  <si>
    <t>Adquisición de minicargadores</t>
  </si>
  <si>
    <t>VARIOS</t>
  </si>
  <si>
    <t>CCAPAMA</t>
  </si>
  <si>
    <t>2023-FAISMUN-0036-1137-001</t>
  </si>
  <si>
    <t>0036</t>
  </si>
  <si>
    <t>Gastos Indirectos 2023, servicios para la proyección de las obras FAISMUN</t>
  </si>
  <si>
    <t>Obra por contrato</t>
  </si>
  <si>
    <t>Servicio</t>
  </si>
  <si>
    <t>2023-FAISMUN-0037-1134-002</t>
  </si>
  <si>
    <t>0037</t>
  </si>
  <si>
    <t>Gastos Indirectos 2023, Mantenimiento Vehícular</t>
  </si>
  <si>
    <t>Obra por administración directa</t>
  </si>
  <si>
    <t>SEDESOM</t>
  </si>
  <si>
    <t>2023-FAISMUN-0038-1137-003</t>
  </si>
  <si>
    <t>0038</t>
  </si>
  <si>
    <t>Gastos Indirectos 2023 (contratacion de servicios profesionales).</t>
  </si>
  <si>
    <t xml:space="preserve">Proyecto </t>
  </si>
  <si>
    <t>2023-FAISMUN-0039-1134-004</t>
  </si>
  <si>
    <t>0039</t>
  </si>
  <si>
    <t>Gastos Indirectos 2023 (Mantenimiento de Vehículos).</t>
  </si>
  <si>
    <t>2023-FAISMUN-0040-1137-005</t>
  </si>
  <si>
    <t>0040</t>
  </si>
  <si>
    <t>Gastos Indirectos (Honorarios )</t>
  </si>
  <si>
    <t>Obra</t>
  </si>
  <si>
    <t>2023-FORTAMUNDF-0014-001-DM-04-003 MOD. I</t>
  </si>
  <si>
    <t>Adquisición de quirofano móvil (par esterilización de caninos y felinos)</t>
  </si>
  <si>
    <t>SERV. PUB.</t>
  </si>
  <si>
    <t>2023-FORTAMUNDF-0027-001-DM-04-008 MOD. I</t>
  </si>
  <si>
    <t>Adquisición de Barredoras</t>
  </si>
  <si>
    <t>2023-FORTAMUNDF-0028-DM-04-010</t>
  </si>
  <si>
    <t>Equipamiento del Helicoptero de la Secretaria de Seguridad Pública</t>
  </si>
  <si>
    <t>2023-FORTAMUNDF-0029-001-DM-04-009 MOD. I</t>
  </si>
  <si>
    <t>Adquisición de Contenedores</t>
  </si>
  <si>
    <t>2023-FORTAMUNDF-0030-DM-04-011</t>
  </si>
  <si>
    <t>Adquisición de pipas</t>
  </si>
  <si>
    <t>H. AYUNTAMIENTO</t>
  </si>
  <si>
    <t>2023-FORTAMUNDF-0031-DM-04-012</t>
  </si>
  <si>
    <t>Fortalecimiento parque vehicular de la coordinación municipal de protección civil</t>
  </si>
  <si>
    <t>2023-FORTAMUNDF-0032-DM-04-013</t>
  </si>
  <si>
    <t>Fortalecimiento parque vehicular del departamento de bomberos (adquisición de motobombas de ataque rápido)</t>
  </si>
  <si>
    <t>2023-FORTAMUNDF-0033-001-DM-04-014 MOD. I</t>
  </si>
  <si>
    <t>Adquisicón de tres camiones compactadores y un tractocamión</t>
  </si>
  <si>
    <t>2023-FORTAMUNDF-0034-DM-03-016</t>
  </si>
  <si>
    <t>Servicio integral para la instrumentación de acciones de prevención y conscientización de conductas de riesgo en la juventud del Municipio Aguascalientes</t>
  </si>
  <si>
    <t>2023-FORTAMUNDF-0035-001-DM-04-015 MOD. I</t>
  </si>
  <si>
    <t>Adquisición de Hidrolavadora</t>
  </si>
  <si>
    <r>
      <t xml:space="preserve">2023-PDM-0021-001-EA-01-001 </t>
    </r>
    <r>
      <rPr>
        <b/>
        <sz val="11"/>
        <rFont val="Futura Bk BT"/>
      </rPr>
      <t>MOD I</t>
    </r>
  </si>
  <si>
    <t>2023-PDM-0002-001-DM-06-001 MOD I</t>
  </si>
  <si>
    <t>2023-PDM-0004-001-DM-05-002 MOD. I</t>
  </si>
  <si>
    <t>2023-PDM-0005-001-DM-06-003 MOD.I</t>
  </si>
  <si>
    <t>2023-PDM-0006-001-DM-06-004 MOD I</t>
  </si>
  <si>
    <t>2023-PDM-0008-001-UR-01-001 MOD.I</t>
  </si>
  <si>
    <t>2023-PDM-0009-001-UR-05-002 MOD. I</t>
  </si>
  <si>
    <t>2023-PDM-0010-001-DM-06-005 MOD. I</t>
  </si>
  <si>
    <t>2023-PDM-0011-001-DM-05-006 MOD I</t>
  </si>
  <si>
    <t>2023-PDM-0012-001-IE-03-001 MOD.I</t>
  </si>
  <si>
    <t>2023-PDM-00013-DM-01-007</t>
  </si>
  <si>
    <r>
      <t>2023-PDM-0018-002-UR-05-004-</t>
    </r>
    <r>
      <rPr>
        <b/>
        <sz val="11"/>
        <rFont val="Futura Bk BT"/>
      </rPr>
      <t xml:space="preserve">MOD.II </t>
    </r>
    <r>
      <rPr>
        <b/>
        <sz val="10"/>
        <rFont val="Futura Bk BT"/>
      </rPr>
      <t>CANCELADA</t>
    </r>
  </si>
  <si>
    <r>
      <t>2023-PDM-0019-001-UR-05-005-</t>
    </r>
    <r>
      <rPr>
        <b/>
        <sz val="11"/>
        <rFont val="Futura Bk BT"/>
      </rPr>
      <t xml:space="preserve">MOD.I </t>
    </r>
    <r>
      <rPr>
        <b/>
        <sz val="10"/>
        <rFont val="Futura Bk BT"/>
      </rPr>
      <t>CANCELADA</t>
    </r>
  </si>
  <si>
    <r>
      <t>2023-PDM-0020-001-UR-01-006-</t>
    </r>
    <r>
      <rPr>
        <b/>
        <sz val="11"/>
        <rFont val="Futura Bk BT"/>
      </rPr>
      <t xml:space="preserve">MOD.I </t>
    </r>
    <r>
      <rPr>
        <b/>
        <sz val="10"/>
        <rFont val="Futura Bk BT"/>
      </rPr>
      <t>CANCELADA</t>
    </r>
  </si>
  <si>
    <t>HUGO EDER SANTOS GONZALEZ</t>
  </si>
  <si>
    <t>DM-0021-2023</t>
  </si>
  <si>
    <t>2023-PDM-0022-UR-01-009</t>
  </si>
  <si>
    <t>APLICACIÓN DE RIEGO DE SELLO Y SEÑALIZACIÓN, AV. DE LA CONVENCIÓN DE 1914, CALZADA PONIENTE, TRAMO: ENTRE  CALLE AQUILES ELORDUY Y CALLE GUADALUPE</t>
  </si>
  <si>
    <t>M2</t>
  </si>
  <si>
    <t>2023-PDM-0023-UR-01-010</t>
  </si>
  <si>
    <t>APLICACIÓN DE RIEGO DE SELLO Y SEÑALIZACIÓN, AV. DE LA CONVENCIÓN DE 1914, CALZADA ORIENTE, TRAMO: ENTRE  CALLE AQUILES ELORDUY Y CALLE GUADALUPE</t>
  </si>
  <si>
    <t>2023-PDM-0050-UR-05-007</t>
  </si>
  <si>
    <t>CONSTRUCCIÓN DE BOTALLANTAS METÁLICO, PASO SUPERIOR VEHICULAR:AV. AGUASCALIENTES SUR CRECE CON AVENIDA. FERROCARRIL, MÉXICO FRACC.</t>
  </si>
  <si>
    <r>
      <t xml:space="preserve">2023-PDM-0051-001-UR-05-008 </t>
    </r>
    <r>
      <rPr>
        <b/>
        <sz val="10"/>
        <rFont val="Futura Bk BT"/>
      </rPr>
      <t>MOD. I CANCELADA</t>
    </r>
  </si>
  <si>
    <t>CAMBIO DE NEOPRENOS,LATERAL PUENTE MÉXICO: AV AGUASCALIENTES SUR CRUCE CON AV. FERRROCARRIL, MÉXICO FRACC.</t>
  </si>
  <si>
    <t>2023-PDM-0052-UR-05-0011</t>
  </si>
  <si>
    <t>TRABAJOS DE SEÑALIZACIÓN Y COLOCACIÓN DE LOSAS PREFABRICADAS DE CONCRETO: AV. AGUASCALIENTES SUR CRUCE CON AV. FERROCARRIL, MÉXICO FRACCC.</t>
  </si>
  <si>
    <t>2023-PDM-0053-DM-05-008</t>
  </si>
  <si>
    <t>REMODELACIÓN DE SANITARIOS MUJERES PLANTA ALTA Y REMODELACIÓN DE SANITARIOS HOMBRES PLANTA ALTA: PALACIO MUNICIPAL, CENTRO  ZONA</t>
  </si>
  <si>
    <t>2023-FAISMUN-0041-0411101-006</t>
  </si>
  <si>
    <t>0041</t>
  </si>
  <si>
    <t>Construcción de pavimento Hidráulico y banquetas, calle Coral T-3 tramo:entre(puente)cadenamiento0+000 al 0+120.00, Norias de Ojo Caliente com.</t>
  </si>
  <si>
    <t>2023-FAISMUN-0042-0411101-007</t>
  </si>
  <si>
    <t>0042</t>
  </si>
  <si>
    <t>Construccion de  Pavimento hidráulico y banquetas, calle Coral T-1 Tramo:entre calle Perla y calle Gema, Norias de Ojocaliente com.</t>
  </si>
  <si>
    <t>2023-FAISMUN-0043-0411101-008</t>
  </si>
  <si>
    <t>0043</t>
  </si>
  <si>
    <t>Construcción de Pavimento Hidráulico y banquetas, calle Coral T-4 Tramo: entre(puente) cadenamiento 0+120 al 0+280.00, Norias de Ojocaliente com.</t>
  </si>
  <si>
    <t>2023-FAISMUN-0044-0411101-009</t>
  </si>
  <si>
    <t>0044</t>
  </si>
  <si>
    <t>Construcción de Roderas de Pavimento Hidráulico, calle Coral T-2 Tramo: entre calle Gema y Hombro del Arroyo, Norias de Ojocaliente com.</t>
  </si>
  <si>
    <t>2023-FAISMUN-0045-02061-010</t>
  </si>
  <si>
    <t>0045</t>
  </si>
  <si>
    <t>Construcción de la red de alcantarillado sanitario, Paseo de los olivos entre calle Gral. Fco. Villa y san Juan. Ejido san Ignacio III, ags.</t>
  </si>
  <si>
    <t>ML</t>
  </si>
  <si>
    <t>2023-FAISMUN-0046-01011-011</t>
  </si>
  <si>
    <t>0046</t>
  </si>
  <si>
    <t>Construcción de la red de agua potable, Paseo de los olivos entre calle camino Real y Pinos y calles anexas al poniente. Ejido san Ignacio III, ags.</t>
  </si>
  <si>
    <t>2023-FAISMUN-0047-02061-012</t>
  </si>
  <si>
    <t>0047</t>
  </si>
  <si>
    <t>Construcción de la red de alcantarillado, en la colonia Barranca de Guadalupe.</t>
  </si>
  <si>
    <t>2023-FAISMUN-0048-01011-013</t>
  </si>
  <si>
    <t>0048</t>
  </si>
  <si>
    <t>Construcción de la red de agua potable, en la colonia Barranca de Guadalupe.</t>
  </si>
  <si>
    <t>2023-FAISMUN-0049-08302-014</t>
  </si>
  <si>
    <t>0049</t>
  </si>
  <si>
    <t>Tu casa crece (calentador solar) todo el municipio de Aguascalientes.</t>
  </si>
  <si>
    <t>Pieza</t>
  </si>
  <si>
    <t>2023-FAISMUN-0055-0540-015</t>
  </si>
  <si>
    <t>0055</t>
  </si>
  <si>
    <t>Instalaciones para Concentración de Medidores en el área de piedras. Mercado Guillermo Prieto, Altavista col.</t>
  </si>
  <si>
    <t>2023-FAISMUN-0056-1340-016</t>
  </si>
  <si>
    <t>0056</t>
  </si>
  <si>
    <t>Construcción de cancha de Futbol Soccer. Gral. Mateo Almanza, Esquina Abraham González, Insurgentes Fracc.</t>
  </si>
  <si>
    <t>2023-FAISMUN-0058-1342-017</t>
  </si>
  <si>
    <t>0058</t>
  </si>
  <si>
    <t>Obra Complementaria Rehabilitación del Parque Azul. Gral. Mateo Almanza, Esquina abraham González, Insurgentes Fracc.</t>
  </si>
  <si>
    <t>IMAC</t>
  </si>
  <si>
    <t>2023-FORTAMUNDF-0057-DM-04-017</t>
  </si>
  <si>
    <t>Adquisición Autobus Banda Municipal</t>
  </si>
  <si>
    <t>CONTRATO</t>
  </si>
  <si>
    <t>PROGRAMAS Y PROYECTOS DE INVERSIÓN</t>
  </si>
  <si>
    <t>ABRIL-JUNIO</t>
  </si>
  <si>
    <t>PERIODO DEL 01 DE ABRIL AL 30 JUNIO 2023</t>
  </si>
  <si>
    <t xml:space="preserve">PROGRAMAS Y PROYECTOS DE INVERSIÓN        PERIODO DEL 01 DE ABRIL AL 30 DE JUNIO 2023     </t>
  </si>
  <si>
    <t>ABRIL- JUNIO</t>
  </si>
  <si>
    <t xml:space="preserve">PROGRAMAS Y PROYECTOS DE INVERSIÓN        PERIODO DEL 01 DE ABRIL AL 30 JUNIO 2023     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</si>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</sst>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0"/>
    <numFmt numFmtId="167" formatCode="0000"/>
    <numFmt numFmtId="168" formatCode="#,##0_ ;\-#,##0\ 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8"/>
      <color indexed="9"/>
      <name val="Calibri"/>
      <family val="2"/>
    </font>
    <font>
      <sz val="14"/>
      <color theme="1"/>
      <name val="Calibri"/>
      <family val="2"/>
      <scheme val="min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b/>
      <sz val="11"/>
      <name val="Futura Bk BT"/>
      <family val="2"/>
    </font>
    <font>
      <b/>
      <i/>
      <sz val="11"/>
      <color indexed="9"/>
      <name val="Futura Hv BT"/>
      <family val="2"/>
    </font>
    <font>
      <b/>
      <sz val="10"/>
      <name val="Futura BdCn BT"/>
      <family val="2"/>
    </font>
    <font>
      <sz val="10"/>
      <name val="NewsGoth"/>
      <family val="2"/>
    </font>
    <font>
      <sz val="10"/>
      <color theme="1"/>
      <name val="Calibri"/>
      <family val="2"/>
      <scheme val="minor"/>
    </font>
    <font>
      <sz val="10"/>
      <name val="Futura Bk BT"/>
      <family val="2"/>
    </font>
    <font>
      <b/>
      <sz val="14"/>
      <color indexed="9"/>
      <name val="Calibri"/>
      <family val="2"/>
    </font>
    <font>
      <sz val="11"/>
      <name val="Futura Hv BT"/>
      <family val="2"/>
    </font>
    <font>
      <b/>
      <sz val="11"/>
      <name val="Futura Hv BT"/>
    </font>
    <font>
      <sz val="11"/>
      <name val="Futura BdCn BT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14"/>
      <color indexed="9"/>
      <name val="Calibri"/>
      <family val="2"/>
    </font>
    <font>
      <sz val="11"/>
      <name val="Futura Bk BT"/>
    </font>
    <font>
      <b/>
      <sz val="20"/>
      <color indexed="9"/>
      <name val="Calibri Light"/>
      <family val="2"/>
      <scheme val="major"/>
    </font>
    <font>
      <b/>
      <sz val="10"/>
      <color theme="0"/>
      <name val="Comic Sans MS"/>
      <family val="4"/>
    </font>
    <font>
      <b/>
      <sz val="26"/>
      <color theme="0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b/>
      <sz val="28"/>
      <color theme="0"/>
      <name val="Calibri Light"/>
      <family val="2"/>
      <scheme val="major"/>
    </font>
    <font>
      <b/>
      <sz val="24"/>
      <color theme="1"/>
      <name val="Calibri"/>
      <family val="2"/>
      <scheme val="minor"/>
    </font>
    <font>
      <b/>
      <sz val="18"/>
      <color theme="1"/>
      <name val="Futura Bk BT"/>
    </font>
    <font>
      <b/>
      <sz val="18"/>
      <name val="Futura Bk BT"/>
    </font>
    <font>
      <b/>
      <sz val="18"/>
      <color theme="1"/>
      <name val="Calibri"/>
      <family val="2"/>
      <scheme val="minor"/>
    </font>
    <font>
      <b/>
      <sz val="16"/>
      <color theme="1"/>
      <name val="Futura Bk BT"/>
    </font>
    <font>
      <b/>
      <sz val="11"/>
      <color theme="1"/>
      <name val="Futura Bk BT"/>
    </font>
    <font>
      <sz val="18"/>
      <color theme="1"/>
      <name val="Futura Bk BT"/>
    </font>
    <font>
      <sz val="20"/>
      <color theme="1"/>
      <name val="Futura Bk BT"/>
    </font>
    <font>
      <b/>
      <sz val="12"/>
      <color theme="1"/>
      <name val="Futura Bk BT"/>
    </font>
    <font>
      <sz val="16"/>
      <color theme="1"/>
      <name val="Futura Bk BT"/>
    </font>
    <font>
      <sz val="14"/>
      <color theme="1"/>
      <name val="Futura Bk BT"/>
    </font>
    <font>
      <sz val="12"/>
      <color theme="1"/>
      <name val="Futura Bk BT"/>
    </font>
    <font>
      <sz val="11"/>
      <color theme="1"/>
      <name val="Futura Bk BT"/>
    </font>
    <font>
      <b/>
      <sz val="10"/>
      <color theme="1"/>
      <name val="Futura Bk BT"/>
    </font>
    <font>
      <sz val="8"/>
      <name val="Futura Bk BT"/>
    </font>
    <font>
      <sz val="8"/>
      <name val="Comic Sans MS"/>
      <family val="4"/>
    </font>
    <font>
      <sz val="11"/>
      <color indexed="8"/>
      <name val="Calibri"/>
      <family val="2"/>
      <scheme val="minor"/>
    </font>
    <font>
      <b/>
      <sz val="14"/>
      <color theme="1"/>
      <name val="Futura Bk BT"/>
    </font>
    <font>
      <b/>
      <sz val="9"/>
      <color indexed="81"/>
      <name val="Tahoma"/>
      <family val="2"/>
    </font>
    <font>
      <b/>
      <sz val="36"/>
      <color theme="0"/>
      <name val="Calibri Light"/>
      <family val="2"/>
      <scheme val="major"/>
    </font>
    <font>
      <b/>
      <sz val="9"/>
      <name val="Futura BdCn BT"/>
      <family val="2"/>
    </font>
    <font>
      <b/>
      <sz val="8"/>
      <name val="Futura BdCn BT"/>
      <family val="2"/>
    </font>
    <font>
      <b/>
      <sz val="9"/>
      <name val="Futura BdCn BT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indexed="9"/>
      <name val="Futura Hv BT"/>
      <family val="2"/>
    </font>
    <font>
      <b/>
      <sz val="10"/>
      <name val="Futura Bk BT"/>
    </font>
    <font>
      <b/>
      <i/>
      <sz val="10"/>
      <name val="Futura Bk BT"/>
      <family val="2"/>
    </font>
    <font>
      <b/>
      <sz val="10"/>
      <name val="Futura Bk BT"/>
      <family val="2"/>
    </font>
    <font>
      <sz val="13"/>
      <color indexed="9"/>
      <name val="Calibri"/>
      <family val="2"/>
    </font>
    <font>
      <b/>
      <sz val="11"/>
      <name val="Futura Bk BT"/>
    </font>
    <font>
      <sz val="9"/>
      <name val="Futura Bk BT"/>
      <family val="2"/>
    </font>
    <font>
      <b/>
      <sz val="22"/>
      <color theme="0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2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165" fontId="5" fillId="0" borderId="0" xfId="2" applyNumberFormat="1" applyFont="1" applyBorder="1" applyAlignment="1"/>
    <xf numFmtId="0" fontId="5" fillId="0" borderId="0" xfId="0" applyFont="1" applyAlignment="1"/>
    <xf numFmtId="165" fontId="5" fillId="0" borderId="0" xfId="2" applyNumberFormat="1" applyFont="1" applyFill="1" applyBorder="1" applyAlignment="1"/>
    <xf numFmtId="0" fontId="12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15" fillId="0" borderId="0" xfId="3" applyFont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3" applyFont="1" applyBorder="1" applyAlignment="1">
      <alignment horizontal="center"/>
    </xf>
    <xf numFmtId="0" fontId="15" fillId="0" borderId="0" xfId="3" applyFont="1"/>
    <xf numFmtId="0" fontId="15" fillId="0" borderId="0" xfId="0" applyFont="1"/>
    <xf numFmtId="0" fontId="15" fillId="0" borderId="0" xfId="3" applyFont="1" applyAlignment="1">
      <alignment horizontal="center"/>
    </xf>
    <xf numFmtId="0" fontId="1" fillId="0" borderId="0" xfId="0" applyFont="1"/>
    <xf numFmtId="0" fontId="11" fillId="0" borderId="0" xfId="3" applyFont="1"/>
    <xf numFmtId="0" fontId="6" fillId="0" borderId="12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5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3" fontId="8" fillId="0" borderId="8" xfId="4" applyNumberFormat="1" applyFont="1" applyFill="1" applyBorder="1" applyAlignment="1">
      <alignment vertical="center"/>
    </xf>
    <xf numFmtId="4" fontId="6" fillId="0" borderId="8" xfId="4" applyNumberFormat="1" applyFont="1" applyFill="1" applyBorder="1" applyAlignment="1">
      <alignment horizontal="center" vertical="center"/>
    </xf>
    <xf numFmtId="9" fontId="6" fillId="0" borderId="8" xfId="5" applyNumberFormat="1" applyFont="1" applyFill="1" applyBorder="1" applyAlignment="1">
      <alignment horizontal="center" vertical="center"/>
    </xf>
    <xf numFmtId="10" fontId="6" fillId="0" borderId="8" xfId="5" applyNumberFormat="1" applyFont="1" applyFill="1" applyBorder="1" applyAlignment="1">
      <alignment horizontal="center" vertical="center"/>
    </xf>
    <xf numFmtId="2" fontId="6" fillId="0" borderId="8" xfId="5" applyNumberFormat="1" applyFont="1" applyFill="1" applyBorder="1" applyAlignment="1">
      <alignment horizontal="center" vertical="center"/>
    </xf>
    <xf numFmtId="3" fontId="6" fillId="0" borderId="8" xfId="5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18" fillId="0" borderId="0" xfId="3" applyFont="1" applyFill="1" applyAlignment="1">
      <alignment vertical="center"/>
    </xf>
    <xf numFmtId="0" fontId="19" fillId="3" borderId="14" xfId="3" applyFont="1" applyFill="1" applyBorder="1" applyAlignment="1">
      <alignment horizontal="center" vertical="center"/>
    </xf>
    <xf numFmtId="3" fontId="8" fillId="7" borderId="15" xfId="4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0" fontId="18" fillId="0" borderId="0" xfId="3" applyFont="1"/>
    <xf numFmtId="0" fontId="18" fillId="0" borderId="0" xfId="0" applyFont="1" applyBorder="1"/>
    <xf numFmtId="2" fontId="18" fillId="0" borderId="0" xfId="5" applyNumberFormat="1" applyFont="1" applyFill="1" applyBorder="1" applyAlignment="1">
      <alignment vertical="center"/>
    </xf>
    <xf numFmtId="0" fontId="18" fillId="0" borderId="0" xfId="3" applyFont="1" applyAlignment="1">
      <alignment horizontal="center"/>
    </xf>
    <xf numFmtId="0" fontId="18" fillId="4" borderId="0" xfId="3" applyFont="1" applyFill="1"/>
    <xf numFmtId="43" fontId="18" fillId="4" borderId="0" xfId="6" applyFont="1" applyFill="1"/>
    <xf numFmtId="0" fontId="20" fillId="4" borderId="0" xfId="3" applyFont="1" applyFill="1"/>
    <xf numFmtId="3" fontId="18" fillId="0" borderId="0" xfId="3" applyNumberFormat="1" applyFont="1" applyFill="1"/>
    <xf numFmtId="3" fontId="18" fillId="0" borderId="0" xfId="3" applyNumberFormat="1" applyFont="1"/>
    <xf numFmtId="0" fontId="18" fillId="0" borderId="0" xfId="0" applyFont="1"/>
    <xf numFmtId="0" fontId="8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43" fontId="0" fillId="0" borderId="0" xfId="1" applyFont="1"/>
    <xf numFmtId="43" fontId="0" fillId="0" borderId="0" xfId="0" applyNumberFormat="1"/>
    <xf numFmtId="3" fontId="0" fillId="0" borderId="0" xfId="0" applyNumberFormat="1"/>
    <xf numFmtId="44" fontId="0" fillId="0" borderId="0" xfId="2" applyFont="1" applyFill="1" applyAlignment="1">
      <alignment horizontal="center" vertical="center"/>
    </xf>
    <xf numFmtId="0" fontId="23" fillId="0" borderId="0" xfId="0" applyFont="1" applyFill="1" applyAlignment="1">
      <alignment wrapText="1"/>
    </xf>
    <xf numFmtId="0" fontId="0" fillId="8" borderId="0" xfId="0" applyFill="1"/>
    <xf numFmtId="0" fontId="23" fillId="0" borderId="0" xfId="0" applyFont="1" applyFill="1" applyAlignment="1">
      <alignment vertical="center"/>
    </xf>
    <xf numFmtId="44" fontId="24" fillId="0" borderId="0" xfId="2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/>
    <xf numFmtId="0" fontId="34" fillId="0" borderId="3" xfId="0" applyFont="1" applyFill="1" applyBorder="1" applyAlignment="1">
      <alignment vertical="center"/>
    </xf>
    <xf numFmtId="3" fontId="34" fillId="0" borderId="4" xfId="1" applyNumberFormat="1" applyFont="1" applyFill="1" applyBorder="1" applyAlignment="1">
      <alignment vertical="center"/>
    </xf>
    <xf numFmtId="164" fontId="34" fillId="0" borderId="4" xfId="1" applyNumberFormat="1" applyFont="1" applyFill="1" applyBorder="1" applyAlignment="1">
      <alignment vertical="center"/>
    </xf>
    <xf numFmtId="164" fontId="35" fillId="0" borderId="5" xfId="1" applyNumberFormat="1" applyFont="1" applyFill="1" applyBorder="1" applyAlignment="1">
      <alignment vertical="center"/>
    </xf>
    <xf numFmtId="43" fontId="5" fillId="0" borderId="0" xfId="1" applyFont="1" applyFill="1"/>
    <xf numFmtId="164" fontId="34" fillId="0" borderId="2" xfId="1" applyNumberFormat="1" applyFont="1" applyFill="1" applyBorder="1" applyAlignment="1">
      <alignment vertical="center"/>
    </xf>
    <xf numFmtId="3" fontId="34" fillId="0" borderId="2" xfId="1" applyNumberFormat="1" applyFont="1" applyFill="1" applyBorder="1" applyAlignment="1">
      <alignment vertical="center"/>
    </xf>
    <xf numFmtId="3" fontId="35" fillId="0" borderId="6" xfId="1" applyNumberFormat="1" applyFont="1" applyFill="1" applyBorder="1" applyAlignment="1">
      <alignment vertical="center"/>
    </xf>
    <xf numFmtId="164" fontId="5" fillId="0" borderId="0" xfId="0" applyNumberFormat="1" applyFont="1" applyFill="1"/>
    <xf numFmtId="0" fontId="34" fillId="0" borderId="1" xfId="0" applyFont="1" applyFill="1" applyBorder="1" applyAlignment="1">
      <alignment vertical="center" wrapText="1"/>
    </xf>
    <xf numFmtId="43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36" fillId="0" borderId="0" xfId="0" applyFont="1" applyBorder="1" applyAlignment="1">
      <alignment vertical="top" wrapText="1"/>
    </xf>
    <xf numFmtId="3" fontId="29" fillId="0" borderId="16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29" fillId="0" borderId="0" xfId="1" applyNumberFormat="1" applyFont="1" applyFill="1" applyBorder="1" applyAlignment="1">
      <alignment vertical="center"/>
    </xf>
    <xf numFmtId="164" fontId="29" fillId="0" borderId="0" xfId="1" applyNumberFormat="1" applyFont="1" applyFill="1" applyBorder="1" applyAlignment="1">
      <alignment vertical="center"/>
    </xf>
    <xf numFmtId="3" fontId="29" fillId="0" borderId="0" xfId="1" applyNumberFormat="1" applyFont="1" applyBorder="1" applyAlignment="1">
      <alignment vertical="center"/>
    </xf>
    <xf numFmtId="0" fontId="36" fillId="0" borderId="0" xfId="0" applyFont="1" applyAlignment="1">
      <alignment vertical="top" wrapText="1"/>
    </xf>
    <xf numFmtId="0" fontId="34" fillId="0" borderId="2" xfId="0" applyFont="1" applyBorder="1" applyAlignment="1">
      <alignment horizontal="right"/>
    </xf>
    <xf numFmtId="0" fontId="29" fillId="0" borderId="2" xfId="1" applyNumberFormat="1" applyFont="1" applyBorder="1" applyAlignment="1">
      <alignment horizontal="center"/>
    </xf>
    <xf numFmtId="3" fontId="29" fillId="0" borderId="2" xfId="1" applyNumberFormat="1" applyFont="1" applyFill="1" applyBorder="1"/>
    <xf numFmtId="3" fontId="29" fillId="0" borderId="2" xfId="1" applyNumberFormat="1" applyFont="1" applyBorder="1"/>
    <xf numFmtId="164" fontId="29" fillId="0" borderId="2" xfId="1" applyNumberFormat="1" applyFont="1" applyFill="1" applyBorder="1" applyAlignment="1">
      <alignment vertical="center"/>
    </xf>
    <xf numFmtId="3" fontId="29" fillId="0" borderId="0" xfId="1" applyNumberFormat="1" applyFont="1" applyBorder="1"/>
    <xf numFmtId="0" fontId="36" fillId="0" borderId="0" xfId="0" applyFont="1" applyAlignment="1">
      <alignment horizontal="left" vertical="top" wrapText="1"/>
    </xf>
    <xf numFmtId="3" fontId="29" fillId="0" borderId="0" xfId="1" applyNumberFormat="1" applyFont="1" applyFill="1" applyBorder="1" applyAlignment="1">
      <alignment horizontal="right"/>
    </xf>
    <xf numFmtId="3" fontId="29" fillId="0" borderId="0" xfId="1" applyNumberFormat="1" applyFont="1" applyFill="1" applyBorder="1" applyAlignment="1"/>
    <xf numFmtId="164" fontId="29" fillId="0" borderId="17" xfId="0" applyNumberFormat="1" applyFont="1" applyBorder="1"/>
    <xf numFmtId="3" fontId="29" fillId="0" borderId="0" xfId="1" applyNumberFormat="1" applyFont="1" applyBorder="1" applyAlignment="1">
      <alignment horizontal="center"/>
    </xf>
    <xf numFmtId="3" fontId="29" fillId="0" borderId="0" xfId="1" applyNumberFormat="1" applyFont="1" applyFill="1" applyBorder="1"/>
    <xf numFmtId="0" fontId="37" fillId="0" borderId="0" xfId="0" applyFont="1" applyBorder="1"/>
    <xf numFmtId="43" fontId="37" fillId="0" borderId="0" xfId="1" applyFont="1"/>
    <xf numFmtId="166" fontId="34" fillId="0" borderId="0" xfId="0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39" fillId="0" borderId="0" xfId="0" applyFont="1" applyAlignment="1">
      <alignment horizontal="center" vertical="top"/>
    </xf>
    <xf numFmtId="43" fontId="39" fillId="0" borderId="0" xfId="1" applyFont="1"/>
    <xf numFmtId="43" fontId="39" fillId="0" borderId="0" xfId="0" applyNumberFormat="1" applyFont="1"/>
    <xf numFmtId="0" fontId="0" fillId="0" borderId="0" xfId="0" applyAlignment="1">
      <alignment vertical="top"/>
    </xf>
    <xf numFmtId="43" fontId="39" fillId="0" borderId="0" xfId="0" applyNumberFormat="1" applyFont="1" applyAlignment="1">
      <alignment vertical="top"/>
    </xf>
    <xf numFmtId="43" fontId="39" fillId="0" borderId="0" xfId="1" applyFont="1" applyAlignment="1">
      <alignment vertical="top"/>
    </xf>
    <xf numFmtId="0" fontId="39" fillId="0" borderId="0" xfId="0" applyFont="1"/>
    <xf numFmtId="43" fontId="37" fillId="0" borderId="0" xfId="0" applyNumberFormat="1" applyFont="1"/>
    <xf numFmtId="0" fontId="40" fillId="0" borderId="0" xfId="0" applyFont="1"/>
    <xf numFmtId="43" fontId="40" fillId="0" borderId="0" xfId="1" applyFont="1"/>
    <xf numFmtId="43" fontId="40" fillId="0" borderId="0" xfId="0" applyNumberFormat="1" applyFont="1"/>
    <xf numFmtId="43" fontId="41" fillId="0" borderId="0" xfId="1" applyFont="1" applyAlignment="1"/>
    <xf numFmtId="43" fontId="41" fillId="0" borderId="0" xfId="1" applyFont="1" applyAlignment="1">
      <alignment wrapText="1"/>
    </xf>
    <xf numFmtId="0" fontId="42" fillId="0" borderId="0" xfId="0" applyFont="1" applyAlignment="1">
      <alignment horizontal="center" vertical="center"/>
    </xf>
    <xf numFmtId="3" fontId="0" fillId="0" borderId="0" xfId="0" applyNumberFormat="1" applyFill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0" xfId="1" applyFont="1"/>
    <xf numFmtId="8" fontId="0" fillId="0" borderId="0" xfId="0" applyNumberFormat="1"/>
    <xf numFmtId="164" fontId="5" fillId="0" borderId="0" xfId="0" applyNumberFormat="1" applyFont="1" applyFill="1" applyAlignment="1">
      <alignment vertical="center"/>
    </xf>
    <xf numFmtId="4" fontId="29" fillId="0" borderId="0" xfId="1" applyNumberFormat="1" applyFont="1" applyFill="1" applyBorder="1" applyAlignment="1">
      <alignment vertical="center"/>
    </xf>
    <xf numFmtId="0" fontId="45" fillId="0" borderId="0" xfId="0" applyFont="1" applyBorder="1" applyAlignment="1">
      <alignment vertical="top" wrapText="1"/>
    </xf>
    <xf numFmtId="0" fontId="33" fillId="0" borderId="22" xfId="0" applyFont="1" applyBorder="1" applyAlignment="1">
      <alignment horizontal="center"/>
    </xf>
    <xf numFmtId="164" fontId="33" fillId="0" borderId="0" xfId="1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164" fontId="34" fillId="0" borderId="8" xfId="1" applyNumberFormat="1" applyFont="1" applyFill="1" applyBorder="1" applyAlignment="1">
      <alignment vertical="center"/>
    </xf>
    <xf numFmtId="43" fontId="34" fillId="0" borderId="0" xfId="0" applyNumberFormat="1" applyFont="1" applyBorder="1" applyAlignment="1">
      <alignment horizontal="right"/>
    </xf>
    <xf numFmtId="43" fontId="34" fillId="0" borderId="0" xfId="1" applyFont="1" applyBorder="1" applyAlignment="1">
      <alignment horizontal="right"/>
    </xf>
    <xf numFmtId="3" fontId="38" fillId="0" borderId="0" xfId="1" applyNumberFormat="1" applyFont="1" applyBorder="1" applyAlignment="1">
      <alignment vertical="top"/>
    </xf>
    <xf numFmtId="3" fontId="38" fillId="0" borderId="0" xfId="1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justify" vertical="center" wrapText="1"/>
    </xf>
    <xf numFmtId="164" fontId="29" fillId="0" borderId="0" xfId="0" applyNumberFormat="1" applyFont="1" applyBorder="1"/>
    <xf numFmtId="3" fontId="29" fillId="0" borderId="0" xfId="1" applyNumberFormat="1" applyFont="1" applyBorder="1" applyAlignment="1"/>
    <xf numFmtId="0" fontId="18" fillId="0" borderId="0" xfId="3" applyFont="1" applyFill="1"/>
    <xf numFmtId="43" fontId="0" fillId="0" borderId="0" xfId="1" applyNumberFormat="1" applyFont="1"/>
    <xf numFmtId="0" fontId="19" fillId="3" borderId="11" xfId="3" applyFont="1" applyFill="1" applyBorder="1" applyAlignment="1">
      <alignment horizontal="center" vertical="center"/>
    </xf>
    <xf numFmtId="3" fontId="8" fillId="7" borderId="10" xfId="4" applyNumberFormat="1" applyFont="1" applyFill="1" applyBorder="1" applyAlignment="1">
      <alignment vertical="center"/>
    </xf>
    <xf numFmtId="43" fontId="18" fillId="0" borderId="0" xfId="6" applyFont="1"/>
    <xf numFmtId="0" fontId="20" fillId="0" borderId="0" xfId="3" applyFont="1"/>
    <xf numFmtId="3" fontId="1" fillId="0" borderId="0" xfId="0" applyNumberFormat="1" applyFont="1"/>
    <xf numFmtId="43" fontId="0" fillId="0" borderId="0" xfId="1" applyFont="1" applyFill="1"/>
    <xf numFmtId="164" fontId="34" fillId="0" borderId="16" xfId="1" applyNumberFormat="1" applyFont="1" applyFill="1" applyBorder="1" applyAlignment="1">
      <alignment vertical="center"/>
    </xf>
    <xf numFmtId="3" fontId="34" fillId="0" borderId="8" xfId="1" applyNumberFormat="1" applyFont="1" applyFill="1" applyBorder="1" applyAlignment="1">
      <alignment vertical="center"/>
    </xf>
    <xf numFmtId="3" fontId="35" fillId="0" borderId="9" xfId="1" applyNumberFormat="1" applyFont="1" applyFill="1" applyBorder="1" applyAlignment="1">
      <alignment vertical="center"/>
    </xf>
    <xf numFmtId="43" fontId="5" fillId="0" borderId="0" xfId="0" applyNumberFormat="1" applyFont="1" applyFill="1" applyAlignment="1">
      <alignment vertical="center"/>
    </xf>
    <xf numFmtId="43" fontId="29" fillId="9" borderId="24" xfId="1" applyFont="1" applyFill="1" applyBorder="1" applyAlignment="1">
      <alignment horizontal="center" vertical="top"/>
    </xf>
    <xf numFmtId="43" fontId="29" fillId="9" borderId="24" xfId="1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5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4" fontId="6" fillId="0" borderId="4" xfId="4" applyNumberFormat="1" applyFont="1" applyFill="1" applyBorder="1" applyAlignment="1">
      <alignment horizontal="center" vertical="center"/>
    </xf>
    <xf numFmtId="10" fontId="6" fillId="0" borderId="2" xfId="5" applyNumberFormat="1" applyFont="1" applyFill="1" applyBorder="1" applyAlignment="1">
      <alignment horizontal="center" vertical="center"/>
    </xf>
    <xf numFmtId="2" fontId="6" fillId="0" borderId="2" xfId="5" applyNumberFormat="1" applyFont="1" applyFill="1" applyBorder="1" applyAlignment="1">
      <alignment horizontal="center" vertical="center"/>
    </xf>
    <xf numFmtId="3" fontId="6" fillId="0" borderId="2" xfId="5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4" fontId="6" fillId="0" borderId="2" xfId="4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3" fontId="5" fillId="0" borderId="0" xfId="0" applyNumberFormat="1" applyFont="1" applyFill="1"/>
    <xf numFmtId="165" fontId="5" fillId="0" borderId="0" xfId="0" applyNumberFormat="1" applyFont="1"/>
    <xf numFmtId="3" fontId="22" fillId="4" borderId="2" xfId="4" applyNumberFormat="1" applyFont="1" applyFill="1" applyBorder="1" applyAlignment="1">
      <alignment vertical="center"/>
    </xf>
    <xf numFmtId="4" fontId="6" fillId="4" borderId="2" xfId="4" applyNumberFormat="1" applyFont="1" applyFill="1" applyBorder="1" applyAlignment="1">
      <alignment horizontal="center" vertical="center"/>
    </xf>
    <xf numFmtId="10" fontId="6" fillId="4" borderId="2" xfId="5" applyNumberFormat="1" applyFont="1" applyFill="1" applyBorder="1" applyAlignment="1">
      <alignment horizontal="center" vertical="center"/>
    </xf>
    <xf numFmtId="2" fontId="6" fillId="4" borderId="2" xfId="5" applyNumberFormat="1" applyFont="1" applyFill="1" applyBorder="1" applyAlignment="1">
      <alignment horizontal="center" vertical="center"/>
    </xf>
    <xf numFmtId="3" fontId="6" fillId="4" borderId="2" xfId="5" applyNumberFormat="1" applyFont="1" applyFill="1" applyBorder="1" applyAlignment="1">
      <alignment horizontal="center" vertical="center"/>
    </xf>
    <xf numFmtId="4" fontId="6" fillId="4" borderId="8" xfId="4" applyNumberFormat="1" applyFont="1" applyFill="1" applyBorder="1" applyAlignment="1">
      <alignment horizontal="center" vertical="center"/>
    </xf>
    <xf numFmtId="3" fontId="6" fillId="4" borderId="8" xfId="5" applyNumberFormat="1" applyFont="1" applyFill="1" applyBorder="1" applyAlignment="1">
      <alignment horizontal="center" vertical="center"/>
    </xf>
    <xf numFmtId="0" fontId="1" fillId="4" borderId="0" xfId="0" applyFont="1" applyFill="1"/>
    <xf numFmtId="4" fontId="6" fillId="0" borderId="25" xfId="4" applyNumberFormat="1" applyFont="1" applyFill="1" applyBorder="1" applyAlignment="1">
      <alignment horizontal="center" vertical="center"/>
    </xf>
    <xf numFmtId="10" fontId="6" fillId="0" borderId="25" xfId="5" applyNumberFormat="1" applyFont="1" applyFill="1" applyBorder="1" applyAlignment="1">
      <alignment horizontal="center" vertical="center"/>
    </xf>
    <xf numFmtId="2" fontId="6" fillId="0" borderId="25" xfId="5" applyNumberFormat="1" applyFont="1" applyFill="1" applyBorder="1" applyAlignment="1">
      <alignment horizontal="center" vertical="center"/>
    </xf>
    <xf numFmtId="3" fontId="6" fillId="0" borderId="25" xfId="5" applyNumberFormat="1" applyFont="1" applyFill="1" applyBorder="1" applyAlignment="1">
      <alignment horizontal="center" vertical="center"/>
    </xf>
    <xf numFmtId="4" fontId="5" fillId="0" borderId="0" xfId="2" applyNumberFormat="1" applyFont="1" applyBorder="1" applyAlignment="1"/>
    <xf numFmtId="3" fontId="6" fillId="0" borderId="0" xfId="3" applyNumberFormat="1" applyFont="1" applyBorder="1" applyAlignment="1">
      <alignment horizontal="center"/>
    </xf>
    <xf numFmtId="43" fontId="29" fillId="0" borderId="0" xfId="1" applyFont="1" applyFill="1" applyBorder="1" applyAlignment="1">
      <alignment vertical="center"/>
    </xf>
    <xf numFmtId="3" fontId="9" fillId="5" borderId="19" xfId="3" applyNumberFormat="1" applyFont="1" applyFill="1" applyBorder="1" applyAlignment="1">
      <alignment horizontal="center" vertical="center"/>
    </xf>
    <xf numFmtId="3" fontId="9" fillId="5" borderId="20" xfId="3" applyNumberFormat="1" applyFont="1" applyFill="1" applyBorder="1" applyAlignment="1">
      <alignment horizontal="center" vertical="center"/>
    </xf>
    <xf numFmtId="40" fontId="9" fillId="5" borderId="20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9" fillId="5" borderId="19" xfId="3" applyNumberFormat="1" applyFont="1" applyFill="1" applyBorder="1" applyAlignment="1">
      <alignment horizontal="center" vertical="center"/>
    </xf>
    <xf numFmtId="3" fontId="9" fillId="5" borderId="20" xfId="3" applyNumberFormat="1" applyFont="1" applyFill="1" applyBorder="1" applyAlignment="1">
      <alignment horizontal="center" vertical="center"/>
    </xf>
    <xf numFmtId="3" fontId="45" fillId="0" borderId="0" xfId="1" applyNumberFormat="1" applyFont="1" applyBorder="1" applyAlignment="1">
      <alignment vertical="top"/>
    </xf>
    <xf numFmtId="3" fontId="45" fillId="0" borderId="0" xfId="1" applyNumberFormat="1" applyFont="1" applyBorder="1" applyAlignment="1">
      <alignment vertical="top" wrapText="1"/>
    </xf>
    <xf numFmtId="167" fontId="6" fillId="0" borderId="4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horizontal="center" vertical="center"/>
    </xf>
    <xf numFmtId="0" fontId="10" fillId="3" borderId="26" xfId="3" applyFont="1" applyFill="1" applyBorder="1" applyAlignment="1">
      <alignment horizontal="center" vertical="center" wrapText="1"/>
    </xf>
    <xf numFmtId="0" fontId="48" fillId="3" borderId="26" xfId="3" applyFont="1" applyFill="1" applyBorder="1" applyAlignment="1">
      <alignment horizontal="center" vertical="center" wrapText="1"/>
    </xf>
    <xf numFmtId="0" fontId="10" fillId="3" borderId="26" xfId="3" applyFont="1" applyFill="1" applyBorder="1" applyAlignment="1">
      <alignment horizontal="center" vertical="center" wrapText="1"/>
    </xf>
    <xf numFmtId="0" fontId="10" fillId="3" borderId="28" xfId="3" applyFont="1" applyFill="1" applyBorder="1" applyAlignment="1">
      <alignment horizontal="center" vertical="center" wrapText="1"/>
    </xf>
    <xf numFmtId="0" fontId="48" fillId="3" borderId="28" xfId="3" applyFont="1" applyFill="1" applyBorder="1" applyAlignment="1">
      <alignment horizontal="center" vertical="center" wrapText="1"/>
    </xf>
    <xf numFmtId="0" fontId="48" fillId="3" borderId="28" xfId="0" applyFont="1" applyFill="1" applyBorder="1" applyAlignment="1">
      <alignment horizontal="center" vertical="center" wrapText="1"/>
    </xf>
    <xf numFmtId="0" fontId="49" fillId="3" borderId="28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8" xfId="3" applyFont="1" applyFill="1" applyBorder="1" applyAlignment="1">
      <alignment horizontal="center" vertical="center" wrapText="1"/>
    </xf>
    <xf numFmtId="9" fontId="6" fillId="4" borderId="2" xfId="5" applyFont="1" applyFill="1" applyBorder="1" applyAlignment="1">
      <alignment horizontal="center" vertical="center"/>
    </xf>
    <xf numFmtId="3" fontId="6" fillId="0" borderId="4" xfId="3" applyNumberFormat="1" applyFont="1" applyFill="1" applyBorder="1" applyAlignment="1">
      <alignment horizontal="center" vertical="center" wrapText="1"/>
    </xf>
    <xf numFmtId="3" fontId="6" fillId="4" borderId="2" xfId="3" applyNumberFormat="1" applyFont="1" applyFill="1" applyBorder="1" applyAlignment="1">
      <alignment horizontal="center" vertical="center" wrapText="1"/>
    </xf>
    <xf numFmtId="3" fontId="6" fillId="0" borderId="2" xfId="3" applyNumberFormat="1" applyFont="1" applyFill="1" applyBorder="1" applyAlignment="1">
      <alignment horizontal="center" vertical="center" wrapText="1"/>
    </xf>
    <xf numFmtId="0" fontId="50" fillId="6" borderId="26" xfId="3" applyFont="1" applyFill="1" applyBorder="1" applyAlignment="1">
      <alignment horizontal="center" vertical="center" wrapText="1"/>
    </xf>
    <xf numFmtId="0" fontId="50" fillId="6" borderId="28" xfId="3" applyFont="1" applyFill="1" applyBorder="1" applyAlignment="1">
      <alignment horizontal="center" vertical="center" wrapText="1"/>
    </xf>
    <xf numFmtId="3" fontId="22" fillId="0" borderId="2" xfId="4" applyNumberFormat="1" applyFont="1" applyFill="1" applyBorder="1" applyAlignment="1">
      <alignment vertical="center"/>
    </xf>
    <xf numFmtId="15" fontId="6" fillId="0" borderId="2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/>
    </xf>
    <xf numFmtId="49" fontId="2" fillId="0" borderId="0" xfId="0" applyNumberFormat="1" applyFont="1"/>
    <xf numFmtId="49" fontId="52" fillId="0" borderId="0" xfId="0" applyNumberFormat="1" applyFont="1" applyAlignment="1">
      <alignment horizontal="right"/>
    </xf>
    <xf numFmtId="0" fontId="11" fillId="0" borderId="0" xfId="0" applyFont="1" applyAlignment="1">
      <alignment vertical="center"/>
    </xf>
    <xf numFmtId="3" fontId="53" fillId="13" borderId="20" xfId="0" applyNumberFormat="1" applyFont="1" applyFill="1" applyBorder="1" applyAlignment="1">
      <alignment horizontal="center" vertical="center"/>
    </xf>
    <xf numFmtId="3" fontId="53" fillId="13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vertical="justify"/>
    </xf>
    <xf numFmtId="0" fontId="11" fillId="0" borderId="0" xfId="0" applyFont="1"/>
    <xf numFmtId="0" fontId="11" fillId="0" borderId="0" xfId="0" applyFont="1" applyAlignment="1">
      <alignment horizontal="center"/>
    </xf>
    <xf numFmtId="0" fontId="55" fillId="3" borderId="11" xfId="3" applyFont="1" applyFill="1" applyBorder="1" applyAlignment="1">
      <alignment horizontal="center" vertical="center"/>
    </xf>
    <xf numFmtId="164" fontId="56" fillId="3" borderId="10" xfId="1" applyNumberFormat="1" applyFont="1" applyFill="1" applyBorder="1" applyAlignment="1">
      <alignment vertical="center"/>
    </xf>
    <xf numFmtId="10" fontId="13" fillId="0" borderId="0" xfId="9" applyNumberFormat="1" applyFont="1" applyFill="1" applyBorder="1" applyAlignment="1">
      <alignment vertical="center"/>
    </xf>
    <xf numFmtId="43" fontId="13" fillId="0" borderId="0" xfId="9" applyNumberFormat="1" applyFont="1" applyFill="1" applyBorder="1" applyAlignment="1">
      <alignment vertical="center"/>
    </xf>
    <xf numFmtId="43" fontId="13" fillId="0" borderId="0" xfId="5" applyNumberFormat="1" applyFont="1" applyFill="1" applyBorder="1" applyAlignment="1">
      <alignment horizontal="center" vertical="center" wrapText="1"/>
    </xf>
    <xf numFmtId="2" fontId="13" fillId="0" borderId="0" xfId="5" applyNumberFormat="1" applyFont="1" applyFill="1" applyBorder="1" applyAlignment="1">
      <alignment horizontal="center" vertical="center"/>
    </xf>
    <xf numFmtId="3" fontId="13" fillId="0" borderId="0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4" fontId="56" fillId="0" borderId="0" xfId="1" applyNumberFormat="1" applyFont="1" applyFill="1" applyBorder="1" applyAlignment="1">
      <alignment vertical="center"/>
    </xf>
    <xf numFmtId="43" fontId="56" fillId="0" borderId="0" xfId="1" applyFont="1" applyFill="1" applyBorder="1" applyAlignment="1">
      <alignment vertical="center"/>
    </xf>
    <xf numFmtId="0" fontId="56" fillId="0" borderId="0" xfId="3" applyFont="1" applyAlignment="1">
      <alignment horizontal="left"/>
    </xf>
    <xf numFmtId="4" fontId="12" fillId="0" borderId="0" xfId="0" applyNumberFormat="1" applyFont="1"/>
    <xf numFmtId="43" fontId="12" fillId="0" borderId="0" xfId="0" applyNumberFormat="1" applyFont="1"/>
    <xf numFmtId="2" fontId="12" fillId="0" borderId="0" xfId="0" applyNumberFormat="1" applyFont="1"/>
    <xf numFmtId="9" fontId="6" fillId="0" borderId="25" xfId="11" applyFont="1" applyBorder="1" applyAlignment="1">
      <alignment horizontal="center" vertical="center"/>
    </xf>
    <xf numFmtId="3" fontId="45" fillId="0" borderId="0" xfId="1" applyNumberFormat="1" applyFont="1" applyBorder="1" applyAlignment="1">
      <alignment horizontal="center" vertical="top"/>
    </xf>
    <xf numFmtId="3" fontId="45" fillId="0" borderId="0" xfId="1" applyNumberFormat="1" applyFont="1" applyBorder="1" applyAlignment="1">
      <alignment horizontal="center" vertical="top" wrapText="1"/>
    </xf>
    <xf numFmtId="3" fontId="29" fillId="0" borderId="0" xfId="1" applyNumberFormat="1" applyFont="1" applyBorder="1" applyAlignment="1">
      <alignment horizontal="center"/>
    </xf>
    <xf numFmtId="43" fontId="36" fillId="0" borderId="0" xfId="1" applyFont="1" applyAlignment="1">
      <alignment horizontal="center" wrapText="1"/>
    </xf>
    <xf numFmtId="0" fontId="39" fillId="0" borderId="0" xfId="0" applyFont="1" applyFill="1" applyBorder="1" applyAlignment="1">
      <alignment horizontal="center" vertical="top"/>
    </xf>
    <xf numFmtId="0" fontId="39" fillId="0" borderId="0" xfId="0" applyFont="1" applyFill="1" applyAlignment="1">
      <alignment horizontal="center" vertical="top" wrapText="1"/>
    </xf>
    <xf numFmtId="43" fontId="29" fillId="6" borderId="24" xfId="1" applyFont="1" applyFill="1" applyBorder="1" applyAlignment="1">
      <alignment horizontal="center" vertical="center" wrapText="1"/>
    </xf>
    <xf numFmtId="0" fontId="48" fillId="3" borderId="24" xfId="3" applyFont="1" applyFill="1" applyBorder="1" applyAlignment="1">
      <alignment horizontal="center" vertical="center" wrapText="1"/>
    </xf>
    <xf numFmtId="164" fontId="29" fillId="0" borderId="16" xfId="1" applyNumberFormat="1" applyFont="1" applyFill="1" applyBorder="1" applyAlignment="1">
      <alignment vertical="center"/>
    </xf>
    <xf numFmtId="0" fontId="29" fillId="0" borderId="0" xfId="1" applyNumberFormat="1" applyFont="1" applyBorder="1"/>
    <xf numFmtId="43" fontId="34" fillId="0" borderId="8" xfId="1" applyFont="1" applyFill="1" applyBorder="1" applyAlignment="1">
      <alignment vertical="center"/>
    </xf>
    <xf numFmtId="10" fontId="6" fillId="0" borderId="4" xfId="5" applyNumberFormat="1" applyFont="1" applyFill="1" applyBorder="1" applyAlignment="1">
      <alignment horizontal="center" vertical="center"/>
    </xf>
    <xf numFmtId="0" fontId="6" fillId="0" borderId="37" xfId="3" applyFont="1" applyFill="1" applyBorder="1" applyAlignment="1">
      <alignment horizontal="center" vertical="center" wrapText="1"/>
    </xf>
    <xf numFmtId="14" fontId="17" fillId="0" borderId="2" xfId="3" applyNumberFormat="1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justify" vertical="center" wrapText="1"/>
    </xf>
    <xf numFmtId="3" fontId="8" fillId="0" borderId="2" xfId="4" applyNumberFormat="1" applyFont="1" applyFill="1" applyBorder="1" applyAlignment="1">
      <alignment vertical="center"/>
    </xf>
    <xf numFmtId="9" fontId="6" fillId="0" borderId="2" xfId="5" applyNumberFormat="1" applyFont="1" applyFill="1" applyBorder="1" applyAlignment="1">
      <alignment horizontal="center" vertical="center"/>
    </xf>
    <xf numFmtId="165" fontId="45" fillId="0" borderId="0" xfId="1" applyNumberFormat="1" applyFont="1" applyBorder="1" applyAlignment="1">
      <alignment horizontal="center"/>
    </xf>
    <xf numFmtId="165" fontId="45" fillId="0" borderId="0" xfId="1" applyNumberFormat="1" applyFont="1" applyFill="1" applyBorder="1" applyAlignment="1">
      <alignment vertical="center"/>
    </xf>
    <xf numFmtId="164" fontId="45" fillId="0" borderId="0" xfId="1" applyNumberFormat="1" applyFont="1" applyBorder="1" applyAlignment="1">
      <alignment horizontal="center"/>
    </xf>
    <xf numFmtId="164" fontId="45" fillId="0" borderId="0" xfId="1" applyNumberFormat="1" applyFont="1" applyFill="1" applyBorder="1" applyAlignment="1">
      <alignment vertical="center"/>
    </xf>
    <xf numFmtId="165" fontId="45" fillId="0" borderId="0" xfId="1" applyNumberFormat="1" applyFont="1" applyBorder="1"/>
    <xf numFmtId="49" fontId="6" fillId="0" borderId="38" xfId="3" applyNumberFormat="1" applyFont="1" applyFill="1" applyBorder="1" applyAlignment="1">
      <alignment horizontal="center" vertical="center" wrapText="1"/>
    </xf>
    <xf numFmtId="0" fontId="6" fillId="0" borderId="25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6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justify" vertical="center" wrapText="1"/>
    </xf>
    <xf numFmtId="3" fontId="22" fillId="4" borderId="12" xfId="4" applyNumberFormat="1" applyFont="1" applyFill="1" applyBorder="1" applyAlignment="1">
      <alignment vertical="center"/>
    </xf>
    <xf numFmtId="3" fontId="22" fillId="0" borderId="12" xfId="4" applyNumberFormat="1" applyFont="1" applyFill="1" applyBorder="1" applyAlignment="1">
      <alignment vertical="center"/>
    </xf>
    <xf numFmtId="4" fontId="6" fillId="4" borderId="12" xfId="4" applyNumberFormat="1" applyFont="1" applyFill="1" applyBorder="1" applyAlignment="1">
      <alignment horizontal="center" vertical="center"/>
    </xf>
    <xf numFmtId="9" fontId="6" fillId="4" borderId="12" xfId="5" applyFont="1" applyFill="1" applyBorder="1" applyAlignment="1">
      <alignment horizontal="center" vertical="center"/>
    </xf>
    <xf numFmtId="10" fontId="6" fillId="4" borderId="12" xfId="5" applyNumberFormat="1" applyFont="1" applyFill="1" applyBorder="1" applyAlignment="1">
      <alignment horizontal="center" vertical="center"/>
    </xf>
    <xf numFmtId="2" fontId="6" fillId="4" borderId="12" xfId="5" applyNumberFormat="1" applyFont="1" applyFill="1" applyBorder="1" applyAlignment="1">
      <alignment horizontal="center" vertical="center"/>
    </xf>
    <xf numFmtId="3" fontId="6" fillId="4" borderId="12" xfId="5" applyNumberFormat="1" applyFont="1" applyFill="1" applyBorder="1" applyAlignment="1">
      <alignment horizontal="center" vertical="center"/>
    </xf>
    <xf numFmtId="3" fontId="6" fillId="0" borderId="12" xfId="3" applyNumberFormat="1" applyFont="1" applyFill="1" applyBorder="1" applyAlignment="1">
      <alignment horizontal="center" vertical="center" wrapText="1"/>
    </xf>
    <xf numFmtId="15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justify" vertical="center"/>
    </xf>
    <xf numFmtId="49" fontId="6" fillId="0" borderId="6" xfId="3" applyNumberFormat="1" applyFont="1" applyFill="1" applyBorder="1" applyAlignment="1">
      <alignment horizontal="center" vertical="center" wrapText="1"/>
    </xf>
    <xf numFmtId="167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/>
    </xf>
    <xf numFmtId="3" fontId="22" fillId="4" borderId="8" xfId="4" applyNumberFormat="1" applyFont="1" applyFill="1" applyBorder="1" applyAlignment="1">
      <alignment vertical="center"/>
    </xf>
    <xf numFmtId="9" fontId="6" fillId="4" borderId="8" xfId="5" applyFont="1" applyFill="1" applyBorder="1" applyAlignment="1">
      <alignment horizontal="center" vertical="center"/>
    </xf>
    <xf numFmtId="0" fontId="6" fillId="4" borderId="8" xfId="5" applyNumberFormat="1" applyFont="1" applyFill="1" applyBorder="1" applyAlignment="1">
      <alignment horizontal="center" vertical="center"/>
    </xf>
    <xf numFmtId="3" fontId="6" fillId="0" borderId="8" xfId="3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vertical="center" wrapText="1"/>
    </xf>
    <xf numFmtId="3" fontId="34" fillId="0" borderId="12" xfId="1" applyNumberFormat="1" applyFont="1" applyFill="1" applyBorder="1" applyAlignment="1">
      <alignment vertical="center"/>
    </xf>
    <xf numFmtId="164" fontId="34" fillId="0" borderId="12" xfId="1" applyNumberFormat="1" applyFont="1" applyFill="1" applyBorder="1" applyAlignment="1">
      <alignment vertical="center"/>
    </xf>
    <xf numFmtId="43" fontId="34" fillId="0" borderId="12" xfId="1" applyFont="1" applyFill="1" applyBorder="1" applyAlignment="1">
      <alignment vertical="center"/>
    </xf>
    <xf numFmtId="0" fontId="34" fillId="0" borderId="7" xfId="0" applyFont="1" applyFill="1" applyBorder="1" applyAlignment="1">
      <alignment horizontal="justify" vertical="center" wrapText="1"/>
    </xf>
    <xf numFmtId="43" fontId="34" fillId="0" borderId="2" xfId="1" applyFont="1" applyFill="1" applyBorder="1" applyAlignment="1">
      <alignment vertical="center"/>
    </xf>
    <xf numFmtId="43" fontId="34" fillId="0" borderId="4" xfId="1" applyFont="1" applyFill="1" applyBorder="1" applyAlignment="1">
      <alignment vertical="center"/>
    </xf>
    <xf numFmtId="0" fontId="53" fillId="13" borderId="40" xfId="0" applyFont="1" applyFill="1" applyBorder="1" applyAlignment="1">
      <alignment horizontal="center" vertical="center"/>
    </xf>
    <xf numFmtId="9" fontId="6" fillId="0" borderId="2" xfId="5" applyFont="1" applyFill="1" applyBorder="1" applyAlignment="1">
      <alignment horizontal="center" vertical="center"/>
    </xf>
    <xf numFmtId="9" fontId="6" fillId="0" borderId="12" xfId="5" applyFont="1" applyFill="1" applyBorder="1" applyAlignment="1">
      <alignment horizontal="center" vertical="center"/>
    </xf>
    <xf numFmtId="49" fontId="6" fillId="0" borderId="9" xfId="3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0" fillId="0" borderId="0" xfId="0" applyNumberFormat="1"/>
    <xf numFmtId="9" fontId="6" fillId="0" borderId="2" xfId="11" applyFont="1" applyBorder="1" applyAlignment="1">
      <alignment horizontal="center" vertical="center"/>
    </xf>
    <xf numFmtId="4" fontId="5" fillId="0" borderId="0" xfId="0" applyNumberFormat="1" applyFont="1"/>
    <xf numFmtId="0" fontId="6" fillId="0" borderId="41" xfId="0" applyFont="1" applyBorder="1" applyAlignment="1">
      <alignment horizontal="center" vertical="center"/>
    </xf>
    <xf numFmtId="0" fontId="6" fillId="0" borderId="41" xfId="3" applyFont="1" applyBorder="1" applyAlignment="1">
      <alignment horizontal="center" vertical="center"/>
    </xf>
    <xf numFmtId="49" fontId="6" fillId="4" borderId="41" xfId="0" applyNumberFormat="1" applyFont="1" applyFill="1" applyBorder="1" applyAlignment="1">
      <alignment horizontal="center" vertical="center"/>
    </xf>
    <xf numFmtId="3" fontId="22" fillId="0" borderId="41" xfId="4" applyNumberFormat="1" applyFont="1" applyFill="1" applyBorder="1" applyAlignment="1">
      <alignment vertical="center"/>
    </xf>
    <xf numFmtId="168" fontId="22" fillId="0" borderId="41" xfId="1" applyNumberFormat="1" applyFont="1" applyFill="1" applyBorder="1" applyAlignment="1">
      <alignment vertical="center"/>
    </xf>
    <xf numFmtId="3" fontId="22" fillId="0" borderId="41" xfId="8" applyNumberFormat="1" applyFont="1" applyFill="1" applyBorder="1" applyAlignment="1">
      <alignment vertical="center"/>
    </xf>
    <xf numFmtId="9" fontId="6" fillId="0" borderId="41" xfId="11" applyFont="1" applyBorder="1" applyAlignment="1">
      <alignment horizontal="center" vertical="center"/>
    </xf>
    <xf numFmtId="9" fontId="6" fillId="0" borderId="41" xfId="3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14" fontId="6" fillId="0" borderId="41" xfId="3" applyNumberFormat="1" applyFont="1" applyBorder="1" applyAlignment="1">
      <alignment horizontal="center" vertical="center"/>
    </xf>
    <xf numFmtId="0" fontId="6" fillId="0" borderId="41" xfId="3" applyFont="1" applyBorder="1" applyAlignment="1">
      <alignment horizontal="center" vertical="center" wrapText="1"/>
    </xf>
    <xf numFmtId="14" fontId="17" fillId="0" borderId="37" xfId="3" applyNumberFormat="1" applyFont="1" applyFill="1" applyBorder="1" applyAlignment="1">
      <alignment horizontal="center" vertical="center" wrapText="1"/>
    </xf>
    <xf numFmtId="0" fontId="17" fillId="0" borderId="37" xfId="3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167" fontId="6" fillId="0" borderId="37" xfId="0" applyNumberFormat="1" applyFont="1" applyFill="1" applyBorder="1" applyAlignment="1">
      <alignment horizontal="center" vertical="center"/>
    </xf>
    <xf numFmtId="0" fontId="6" fillId="4" borderId="25" xfId="7" applyFont="1" applyFill="1" applyBorder="1" applyAlignment="1">
      <alignment horizontal="justify" vertical="center" wrapText="1"/>
    </xf>
    <xf numFmtId="3" fontId="8" fillId="0" borderId="25" xfId="4" applyNumberFormat="1" applyFont="1" applyFill="1" applyBorder="1" applyAlignment="1">
      <alignment vertical="center"/>
    </xf>
    <xf numFmtId="2" fontId="6" fillId="0" borderId="37" xfId="5" applyNumberFormat="1" applyFont="1" applyFill="1" applyBorder="1" applyAlignment="1">
      <alignment horizontal="center" vertical="center"/>
    </xf>
    <xf numFmtId="9" fontId="6" fillId="0" borderId="37" xfId="5" applyNumberFormat="1" applyFont="1" applyFill="1" applyBorder="1" applyAlignment="1">
      <alignment horizontal="center" vertical="center"/>
    </xf>
    <xf numFmtId="3" fontId="6" fillId="0" borderId="25" xfId="3" applyNumberFormat="1" applyFont="1" applyFill="1" applyBorder="1" applyAlignment="1">
      <alignment horizontal="center" vertical="center" wrapText="1"/>
    </xf>
    <xf numFmtId="4" fontId="8" fillId="0" borderId="2" xfId="4" applyNumberFormat="1" applyFont="1" applyFill="1" applyBorder="1" applyAlignment="1">
      <alignment vertical="center"/>
    </xf>
    <xf numFmtId="0" fontId="6" fillId="0" borderId="42" xfId="3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164" fontId="0" fillId="0" borderId="0" xfId="0" applyNumberFormat="1"/>
    <xf numFmtId="165" fontId="15" fillId="0" borderId="0" xfId="3" applyNumberFormat="1" applyFont="1" applyAlignment="1">
      <alignment vertical="center"/>
    </xf>
    <xf numFmtId="165" fontId="0" fillId="0" borderId="0" xfId="0" applyNumberFormat="1"/>
    <xf numFmtId="0" fontId="13" fillId="4" borderId="8" xfId="5" applyNumberFormat="1" applyFont="1" applyFill="1" applyBorder="1" applyAlignment="1">
      <alignment horizontal="center" vertical="center"/>
    </xf>
    <xf numFmtId="164" fontId="34" fillId="0" borderId="0" xfId="1" applyNumberFormat="1" applyFont="1" applyBorder="1" applyAlignment="1">
      <alignment horizontal="right"/>
    </xf>
    <xf numFmtId="49" fontId="6" fillId="0" borderId="12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 wrapText="1"/>
    </xf>
    <xf numFmtId="2" fontId="6" fillId="0" borderId="2" xfId="1" applyNumberFormat="1" applyFont="1" applyFill="1" applyBorder="1" applyAlignment="1">
      <alignment horizontal="center" vertical="center" wrapText="1"/>
    </xf>
    <xf numFmtId="0" fontId="13" fillId="4" borderId="12" xfId="5" applyNumberFormat="1" applyFont="1" applyFill="1" applyBorder="1" applyAlignment="1">
      <alignment horizontal="center" vertical="center"/>
    </xf>
    <xf numFmtId="0" fontId="6" fillId="4" borderId="12" xfId="5" applyNumberFormat="1" applyFont="1" applyFill="1" applyBorder="1" applyAlignment="1">
      <alignment horizontal="center" vertical="center"/>
    </xf>
    <xf numFmtId="2" fontId="22" fillId="4" borderId="2" xfId="1" applyNumberFormat="1" applyFont="1" applyFill="1" applyBorder="1" applyAlignment="1">
      <alignment vertical="center"/>
    </xf>
    <xf numFmtId="2" fontId="22" fillId="0" borderId="2" xfId="1" applyNumberFormat="1" applyFont="1" applyFill="1" applyBorder="1" applyAlignment="1">
      <alignment vertical="center"/>
    </xf>
    <xf numFmtId="43" fontId="22" fillId="0" borderId="2" xfId="1" applyFont="1" applyFill="1" applyBorder="1" applyAlignment="1">
      <alignment vertical="center"/>
    </xf>
    <xf numFmtId="0" fontId="13" fillId="4" borderId="2" xfId="5" applyNumberFormat="1" applyFont="1" applyFill="1" applyBorder="1" applyAlignment="1">
      <alignment horizontal="center" vertical="center"/>
    </xf>
    <xf numFmtId="0" fontId="6" fillId="4" borderId="2" xfId="5" applyNumberFormat="1" applyFont="1" applyFill="1" applyBorder="1" applyAlignment="1">
      <alignment horizontal="center" vertical="center"/>
    </xf>
    <xf numFmtId="2" fontId="22" fillId="0" borderId="8" xfId="1" applyNumberFormat="1" applyFont="1" applyFill="1" applyBorder="1" applyAlignment="1">
      <alignment vertical="center"/>
    </xf>
    <xf numFmtId="43" fontId="22" fillId="0" borderId="8" xfId="1" applyFont="1" applyFill="1" applyBorder="1" applyAlignment="1">
      <alignment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justify" vertical="center" wrapText="1"/>
    </xf>
    <xf numFmtId="0" fontId="6" fillId="4" borderId="41" xfId="0" applyFont="1" applyFill="1" applyBorder="1" applyAlignment="1">
      <alignment horizontal="justify" wrapText="1"/>
    </xf>
    <xf numFmtId="4" fontId="34" fillId="0" borderId="12" xfId="1" applyNumberFormat="1" applyFont="1" applyFill="1" applyBorder="1" applyAlignment="1">
      <alignment vertical="center"/>
    </xf>
    <xf numFmtId="168" fontId="34" fillId="0" borderId="12" xfId="1" applyNumberFormat="1" applyFont="1" applyFill="1" applyBorder="1" applyAlignment="1">
      <alignment vertical="center"/>
    </xf>
    <xf numFmtId="2" fontId="6" fillId="0" borderId="4" xfId="5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6" fillId="0" borderId="41" xfId="1" applyNumberFormat="1" applyFont="1" applyBorder="1" applyAlignment="1">
      <alignment horizontal="center" vertical="center"/>
    </xf>
    <xf numFmtId="164" fontId="6" fillId="0" borderId="41" xfId="3" applyNumberFormat="1" applyFont="1" applyBorder="1" applyAlignment="1">
      <alignment horizontal="center" vertical="center"/>
    </xf>
    <xf numFmtId="0" fontId="59" fillId="0" borderId="41" xfId="3" applyFont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right"/>
    </xf>
    <xf numFmtId="43" fontId="29" fillId="9" borderId="24" xfId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43" fontId="29" fillId="9" borderId="24" xfId="1" applyFont="1" applyFill="1" applyBorder="1" applyAlignment="1">
      <alignment horizontal="center" vertical="center"/>
    </xf>
    <xf numFmtId="43" fontId="29" fillId="10" borderId="24" xfId="1" applyFont="1" applyFill="1" applyBorder="1" applyAlignment="1">
      <alignment horizontal="center" vertical="center"/>
    </xf>
    <xf numFmtId="43" fontId="29" fillId="11" borderId="24" xfId="1" applyFont="1" applyFill="1" applyBorder="1" applyAlignment="1">
      <alignment horizontal="center" vertical="center"/>
    </xf>
    <xf numFmtId="43" fontId="30" fillId="12" borderId="24" xfId="1" applyFont="1" applyFill="1" applyBorder="1" applyAlignment="1">
      <alignment horizontal="center" vertical="center" wrapText="1"/>
    </xf>
    <xf numFmtId="43" fontId="29" fillId="6" borderId="24" xfId="1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/>
    </xf>
    <xf numFmtId="43" fontId="29" fillId="9" borderId="24" xfId="1" applyFont="1" applyFill="1" applyBorder="1" applyAlignment="1">
      <alignment horizontal="center" vertical="top"/>
    </xf>
    <xf numFmtId="43" fontId="32" fillId="6" borderId="24" xfId="1" applyFont="1" applyFill="1" applyBorder="1" applyAlignment="1">
      <alignment horizontal="center" vertical="center" wrapText="1"/>
    </xf>
    <xf numFmtId="43" fontId="29" fillId="10" borderId="24" xfId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43" fontId="36" fillId="0" borderId="0" xfId="1" applyFont="1" applyAlignment="1">
      <alignment horizontal="center" wrapText="1"/>
    </xf>
    <xf numFmtId="43" fontId="36" fillId="0" borderId="0" xfId="1" applyFont="1" applyAlignment="1">
      <alignment horizontal="center"/>
    </xf>
    <xf numFmtId="3" fontId="45" fillId="0" borderId="0" xfId="1" applyNumberFormat="1" applyFont="1" applyBorder="1" applyAlignment="1">
      <alignment horizontal="center" vertical="top"/>
    </xf>
    <xf numFmtId="3" fontId="45" fillId="0" borderId="0" xfId="1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top"/>
    </xf>
    <xf numFmtId="0" fontId="39" fillId="0" borderId="0" xfId="0" applyFont="1" applyFill="1" applyAlignment="1">
      <alignment horizontal="center" vertical="top" wrapText="1"/>
    </xf>
    <xf numFmtId="43" fontId="33" fillId="0" borderId="0" xfId="1" applyFont="1" applyAlignment="1">
      <alignment horizontal="center"/>
    </xf>
    <xf numFmtId="3" fontId="45" fillId="0" borderId="0" xfId="1" applyNumberFormat="1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/>
    </xf>
    <xf numFmtId="0" fontId="10" fillId="3" borderId="26" xfId="3" applyFont="1" applyFill="1" applyBorder="1" applyAlignment="1">
      <alignment horizontal="center" vertical="center" wrapText="1"/>
    </xf>
    <xf numFmtId="0" fontId="10" fillId="3" borderId="28" xfId="3" applyFont="1" applyFill="1" applyBorder="1" applyAlignment="1">
      <alignment horizontal="center" vertical="center" wrapText="1"/>
    </xf>
    <xf numFmtId="3" fontId="10" fillId="7" borderId="26" xfId="3" applyNumberFormat="1" applyFont="1" applyFill="1" applyBorder="1" applyAlignment="1">
      <alignment horizontal="center" vertical="center" wrapText="1"/>
    </xf>
    <xf numFmtId="3" fontId="10" fillId="7" borderId="28" xfId="3" applyNumberFormat="1" applyFont="1" applyFill="1" applyBorder="1" applyAlignment="1">
      <alignment horizontal="center" vertical="center" wrapText="1"/>
    </xf>
    <xf numFmtId="3" fontId="10" fillId="3" borderId="26" xfId="3" applyNumberFormat="1" applyFont="1" applyFill="1" applyBorder="1" applyAlignment="1">
      <alignment horizontal="center" vertical="center" wrapText="1"/>
    </xf>
    <xf numFmtId="3" fontId="10" fillId="3" borderId="28" xfId="3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17" fontId="16" fillId="0" borderId="18" xfId="3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2" applyNumberFormat="1" applyFont="1" applyFill="1" applyBorder="1" applyAlignment="1">
      <alignment horizontal="center"/>
    </xf>
    <xf numFmtId="165" fontId="5" fillId="0" borderId="5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" xfId="2" applyNumberFormat="1" applyFont="1" applyFill="1" applyBorder="1" applyAlignment="1">
      <alignment horizontal="center"/>
    </xf>
    <xf numFmtId="165" fontId="5" fillId="0" borderId="6" xfId="2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2" applyNumberFormat="1" applyFont="1" applyFill="1" applyBorder="1" applyAlignment="1">
      <alignment horizontal="center"/>
    </xf>
    <xf numFmtId="165" fontId="5" fillId="0" borderId="9" xfId="2" applyNumberFormat="1" applyFont="1" applyFill="1" applyBorder="1" applyAlignment="1">
      <alignment horizontal="center"/>
    </xf>
    <xf numFmtId="0" fontId="5" fillId="0" borderId="29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48" fillId="3" borderId="26" xfId="3" applyFont="1" applyFill="1" applyBorder="1" applyAlignment="1">
      <alignment horizontal="center" vertical="center" wrapText="1"/>
    </xf>
    <xf numFmtId="0" fontId="48" fillId="3" borderId="28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5" fontId="5" fillId="0" borderId="2" xfId="2" applyNumberFormat="1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0" fontId="51" fillId="2" borderId="0" xfId="0" applyFont="1" applyFill="1" applyAlignment="1">
      <alignment horizontal="center" vertical="top"/>
    </xf>
    <xf numFmtId="165" fontId="5" fillId="0" borderId="4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4" fillId="0" borderId="0" xfId="0" quotePrefix="1" applyFont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165" fontId="5" fillId="0" borderId="33" xfId="2" applyNumberFormat="1" applyFont="1" applyFill="1" applyBorder="1" applyAlignment="1">
      <alignment horizontal="center"/>
    </xf>
    <xf numFmtId="165" fontId="5" fillId="0" borderId="34" xfId="2" applyNumberFormat="1" applyFont="1" applyFill="1" applyBorder="1" applyAlignment="1">
      <alignment horizontal="center"/>
    </xf>
    <xf numFmtId="165" fontId="5" fillId="0" borderId="35" xfId="2" applyNumberFormat="1" applyFont="1" applyFill="1" applyBorder="1" applyAlignment="1">
      <alignment horizontal="center"/>
    </xf>
    <xf numFmtId="165" fontId="5" fillId="0" borderId="36" xfId="2" applyNumberFormat="1" applyFont="1" applyFill="1" applyBorder="1" applyAlignment="1">
      <alignment horizontal="center"/>
    </xf>
    <xf numFmtId="0" fontId="57" fillId="2" borderId="0" xfId="0" applyFont="1" applyFill="1" applyAlignment="1">
      <alignment horizontal="center" vertical="center" wrapText="1"/>
    </xf>
    <xf numFmtId="165" fontId="5" fillId="0" borderId="31" xfId="2" applyNumberFormat="1" applyFont="1" applyFill="1" applyBorder="1" applyAlignment="1">
      <alignment horizontal="center"/>
    </xf>
    <xf numFmtId="165" fontId="5" fillId="0" borderId="32" xfId="2" applyNumberFormat="1" applyFont="1" applyFill="1" applyBorder="1" applyAlignment="1">
      <alignment horizontal="center"/>
    </xf>
    <xf numFmtId="164" fontId="5" fillId="0" borderId="33" xfId="1" applyNumberFormat="1" applyFont="1" applyFill="1" applyBorder="1" applyAlignment="1">
      <alignment horizontal="center"/>
    </xf>
    <xf numFmtId="164" fontId="5" fillId="0" borderId="34" xfId="1" applyNumberFormat="1" applyFont="1" applyFill="1" applyBorder="1" applyAlignment="1">
      <alignment horizontal="center"/>
    </xf>
    <xf numFmtId="0" fontId="60" fillId="2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4" borderId="0" xfId="0" applyFill="1"/>
    <xf numFmtId="0" fontId="51" fillId="4" borderId="0" xfId="0" applyFont="1" applyFill="1" applyAlignment="1">
      <alignment horizontal="center" vertical="top"/>
    </xf>
    <xf numFmtId="0" fontId="57" fillId="4" borderId="0" xfId="0" applyFont="1" applyFill="1" applyAlignment="1">
      <alignment horizontal="center" vertical="center" wrapText="1"/>
    </xf>
  </cellXfs>
  <cellStyles count="12">
    <cellStyle name="Millares" xfId="1" builtinId="3"/>
    <cellStyle name="Millares 14 10" xfId="8"/>
    <cellStyle name="Millares 2 3" xfId="4"/>
    <cellStyle name="Millares 32" xfId="6"/>
    <cellStyle name="Millares 5" xfId="10"/>
    <cellStyle name="Moneda" xfId="2" builtinId="4"/>
    <cellStyle name="Normal" xfId="0" builtinId="0"/>
    <cellStyle name="Normal 10" xfId="7"/>
    <cellStyle name="Normal 2" xfId="3"/>
    <cellStyle name="Porcentaje" xfId="11" builtinId="5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99CCFF"/>
      <color rgb="FF33CCFF"/>
      <color rgb="FF66FF66"/>
      <color rgb="FFFFCCFF"/>
      <color rgb="FFFF99CC"/>
      <color rgb="FFCC99FF"/>
      <color rgb="FFFFFF66"/>
      <color rgb="FF66FF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32847</xdr:colOff>
      <xdr:row>5</xdr:row>
      <xdr:rowOff>32844</xdr:rowOff>
    </xdr:from>
    <xdr:to>
      <xdr:col>3</xdr:col>
      <xdr:colOff>870392</xdr:colOff>
      <xdr:row>9</xdr:row>
      <xdr:rowOff>114956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18" y="1461594"/>
          <a:ext cx="5271596" cy="2331983"/>
        </a:xfrm>
        <a:prstGeom prst="rect">
          <a:avLst/>
        </a:prstGeom>
      </xdr:spPr>
    </xdr:pic>
    <xdr:clientData/>
  </xdr:twoCellAnchor>
  <xdr:twoCellAnchor editAs="oneCell">
    <xdr:from>
      <xdr:col>22</xdr:col>
      <xdr:colOff>1248099</xdr:colOff>
      <xdr:row>5</xdr:row>
      <xdr:rowOff>16427</xdr:rowOff>
    </xdr:from>
    <xdr:to>
      <xdr:col>25</xdr:col>
      <xdr:colOff>1806461</xdr:colOff>
      <xdr:row>9</xdr:row>
      <xdr:rowOff>131380</xdr:rowOff>
    </xdr:to>
    <xdr:pic>
      <xdr:nvPicPr>
        <xdr:cNvPr id="6" name="Imagen 5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4737" y="1445177"/>
          <a:ext cx="5123793" cy="236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32847</xdr:colOff>
      <xdr:row>5</xdr:row>
      <xdr:rowOff>32844</xdr:rowOff>
    </xdr:from>
    <xdr:to>
      <xdr:col>3</xdr:col>
      <xdr:colOff>870392</xdr:colOff>
      <xdr:row>8</xdr:row>
      <xdr:rowOff>459499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272" y="1442544"/>
          <a:ext cx="5276195" cy="2331655"/>
        </a:xfrm>
        <a:prstGeom prst="rect">
          <a:avLst/>
        </a:prstGeom>
      </xdr:spPr>
    </xdr:pic>
    <xdr:clientData/>
  </xdr:twoCellAnchor>
  <xdr:twoCellAnchor editAs="oneCell">
    <xdr:from>
      <xdr:col>22</xdr:col>
      <xdr:colOff>1248099</xdr:colOff>
      <xdr:row>5</xdr:row>
      <xdr:rowOff>16427</xdr:rowOff>
    </xdr:from>
    <xdr:to>
      <xdr:col>25</xdr:col>
      <xdr:colOff>1806461</xdr:colOff>
      <xdr:row>8</xdr:row>
      <xdr:rowOff>456873</xdr:rowOff>
    </xdr:to>
    <xdr:pic>
      <xdr:nvPicPr>
        <xdr:cNvPr id="7" name="Imagen 6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699" y="1426127"/>
          <a:ext cx="5111312" cy="23644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28575</xdr:rowOff>
    </xdr:from>
    <xdr:to>
      <xdr:col>3</xdr:col>
      <xdr:colOff>38100</xdr:colOff>
      <xdr:row>2</xdr:row>
      <xdr:rowOff>504825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19075"/>
          <a:ext cx="2867026" cy="1219200"/>
        </a:xfrm>
        <a:prstGeom prst="rect">
          <a:avLst/>
        </a:prstGeom>
      </xdr:spPr>
    </xdr:pic>
    <xdr:clientData/>
  </xdr:twoCellAnchor>
  <xdr:twoCellAnchor editAs="oneCell">
    <xdr:from>
      <xdr:col>16</xdr:col>
      <xdr:colOff>311108</xdr:colOff>
      <xdr:row>1</xdr:row>
      <xdr:rowOff>23626</xdr:rowOff>
    </xdr:from>
    <xdr:to>
      <xdr:col>19</xdr:col>
      <xdr:colOff>666750</xdr:colOff>
      <xdr:row>3</xdr:row>
      <xdr:rowOff>219075</xdr:rowOff>
    </xdr:to>
    <xdr:pic>
      <xdr:nvPicPr>
        <xdr:cNvPr id="5" name="Imagen 4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7108" y="214126"/>
          <a:ext cx="2413042" cy="14527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 editAs="oneCell">
    <xdr:from>
      <xdr:col>0</xdr:col>
      <xdr:colOff>28574</xdr:colOff>
      <xdr:row>1</xdr:row>
      <xdr:rowOff>28575</xdr:rowOff>
    </xdr:from>
    <xdr:to>
      <xdr:col>3</xdr:col>
      <xdr:colOff>38100</xdr:colOff>
      <xdr:row>2</xdr:row>
      <xdr:rowOff>504825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19075"/>
          <a:ext cx="2867026" cy="121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20485</xdr:colOff>
      <xdr:row>1</xdr:row>
      <xdr:rowOff>20484</xdr:rowOff>
    </xdr:from>
    <xdr:to>
      <xdr:col>3</xdr:col>
      <xdr:colOff>81937</xdr:colOff>
      <xdr:row>3</xdr:row>
      <xdr:rowOff>307258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85" y="215081"/>
          <a:ext cx="3226210" cy="1249516"/>
        </a:xfrm>
        <a:prstGeom prst="rect">
          <a:avLst/>
        </a:prstGeom>
      </xdr:spPr>
    </xdr:pic>
    <xdr:clientData/>
  </xdr:twoCellAnchor>
  <xdr:twoCellAnchor editAs="oneCell">
    <xdr:from>
      <xdr:col>16</xdr:col>
      <xdr:colOff>809115</xdr:colOff>
      <xdr:row>1</xdr:row>
      <xdr:rowOff>10242</xdr:rowOff>
    </xdr:from>
    <xdr:to>
      <xdr:col>19</xdr:col>
      <xdr:colOff>741921</xdr:colOff>
      <xdr:row>4</xdr:row>
      <xdr:rowOff>0</xdr:rowOff>
    </xdr:to>
    <xdr:pic>
      <xdr:nvPicPr>
        <xdr:cNvPr id="3" name="Imagen 2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6292" y="204839"/>
          <a:ext cx="2534258" cy="127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2</xdr:col>
      <xdr:colOff>1333500</xdr:colOff>
      <xdr:row>3</xdr:row>
      <xdr:rowOff>352424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075"/>
          <a:ext cx="2733675" cy="1314449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1</xdr:row>
      <xdr:rowOff>19050</xdr:rowOff>
    </xdr:from>
    <xdr:to>
      <xdr:col>19</xdr:col>
      <xdr:colOff>733425</xdr:colOff>
      <xdr:row>3</xdr:row>
      <xdr:rowOff>371475</xdr:rowOff>
    </xdr:to>
    <xdr:pic>
      <xdr:nvPicPr>
        <xdr:cNvPr id="5" name="Imagen 4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" y="209550"/>
          <a:ext cx="2438400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T60"/>
  <sheetViews>
    <sheetView zoomScale="58" zoomScaleNormal="58" workbookViewId="0">
      <pane ySplit="1" topLeftCell="A22" activePane="bottomLeft" state="frozen"/>
      <selection pane="bottomLeft" activeCell="A4" sqref="A4:Z34"/>
    </sheetView>
  </sheetViews>
  <sheetFormatPr baseColWidth="10" defaultRowHeight="15"/>
  <cols>
    <col min="1" max="1" width="5.28515625" style="53" customWidth="1"/>
    <col min="2" max="2" width="38.42578125" customWidth="1"/>
    <col min="3" max="3" width="28.140625" customWidth="1"/>
    <col min="4" max="4" width="25.85546875" customWidth="1"/>
    <col min="5" max="5" width="24.28515625" style="54" hidden="1" customWidth="1"/>
    <col min="6" max="6" width="27.7109375" style="54" hidden="1" customWidth="1"/>
    <col min="7" max="7" width="28.140625" style="54" hidden="1" customWidth="1"/>
    <col min="8" max="8" width="25.28515625" style="54" hidden="1" customWidth="1"/>
    <col min="9" max="10" width="28" style="54" hidden="1" customWidth="1"/>
    <col min="11" max="11" width="22.28515625" style="54" hidden="1" customWidth="1"/>
    <col min="12" max="12" width="23.28515625" style="54" hidden="1" customWidth="1"/>
    <col min="13" max="13" width="24.85546875" style="54" hidden="1" customWidth="1"/>
    <col min="14" max="14" width="23.7109375" style="54" hidden="1" customWidth="1"/>
    <col min="15" max="15" width="19.85546875" style="54" hidden="1" customWidth="1"/>
    <col min="16" max="16" width="22.5703125" style="54" hidden="1" customWidth="1"/>
    <col min="17" max="18" width="20.42578125" style="54" hidden="1" customWidth="1"/>
    <col min="19" max="19" width="24" style="54" customWidth="1"/>
    <col min="20" max="20" width="23.42578125" style="54" customWidth="1"/>
    <col min="21" max="21" width="25.42578125" style="54" customWidth="1"/>
    <col min="22" max="22" width="22.7109375" style="54" customWidth="1"/>
    <col min="23" max="23" width="22.85546875" style="54" customWidth="1"/>
    <col min="24" max="24" width="21.140625" style="54" customWidth="1"/>
    <col min="25" max="25" width="24.28515625" style="54" customWidth="1"/>
    <col min="26" max="26" width="27.28515625" style="53" customWidth="1"/>
    <col min="27" max="27" width="22.28515625" style="53" customWidth="1"/>
    <col min="28" max="28" width="20.28515625" style="53" customWidth="1"/>
    <col min="29" max="29" width="28.85546875" style="53" customWidth="1"/>
    <col min="30" max="32" width="11.42578125" style="53"/>
    <col min="33" max="33" width="16.42578125" style="53" bestFit="1" customWidth="1"/>
    <col min="34" max="72" width="11.42578125" style="53"/>
  </cols>
  <sheetData>
    <row r="1" spans="1:72">
      <c r="W1" s="141"/>
    </row>
    <row r="2" spans="1:72" ht="27" customHeight="1">
      <c r="C2" s="54"/>
      <c r="D2" s="56"/>
    </row>
    <row r="3" spans="1:72" ht="27" customHeight="1">
      <c r="C3" s="54"/>
      <c r="D3" s="56"/>
    </row>
    <row r="4" spans="1:72" ht="27" customHeight="1">
      <c r="C4" s="54"/>
      <c r="D4" s="56"/>
    </row>
    <row r="6" spans="1:72" s="59" customFormat="1" ht="53.25" customHeight="1">
      <c r="A6" s="57"/>
      <c r="B6" s="364" t="s">
        <v>25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58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</row>
    <row r="7" spans="1:72" ht="45" customHeight="1">
      <c r="A7" s="57"/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437" t="s">
        <v>253</v>
      </c>
      <c r="T7" s="437"/>
      <c r="U7" s="437"/>
      <c r="V7" s="437"/>
      <c r="W7" s="357"/>
      <c r="X7" s="357"/>
      <c r="Y7" s="357"/>
      <c r="Z7" s="357"/>
      <c r="AA7" s="60"/>
    </row>
    <row r="8" spans="1:72" s="59" customFormat="1" ht="42.75" customHeight="1">
      <c r="A8" s="61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437" t="s">
        <v>255</v>
      </c>
      <c r="T8" s="437"/>
      <c r="U8" s="437"/>
      <c r="V8" s="437"/>
      <c r="W8" s="357"/>
      <c r="X8" s="357"/>
      <c r="Y8" s="357"/>
      <c r="Z8" s="357"/>
      <c r="AA8" s="62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</row>
    <row r="9" spans="1:72" s="59" customFormat="1" ht="36">
      <c r="A9" s="61"/>
      <c r="B9" s="365" t="s">
        <v>26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62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</row>
    <row r="10" spans="1:72" s="59" customFormat="1" ht="33.75">
      <c r="A10" s="61"/>
      <c r="B10" s="366" t="s">
        <v>27</v>
      </c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62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</row>
    <row r="11" spans="1:72" s="59" customFormat="1" ht="46.5">
      <c r="A11" s="61"/>
      <c r="B11" s="367">
        <v>2023</v>
      </c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62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</row>
    <row r="12" spans="1:72" ht="33" customHeight="1">
      <c r="C12" s="306"/>
      <c r="E12" s="305"/>
      <c r="F12" s="305"/>
      <c r="G12" s="305"/>
      <c r="H12" s="305"/>
      <c r="J12" s="305"/>
      <c r="T12" s="305"/>
      <c r="U12" s="305"/>
      <c r="V12" s="305"/>
      <c r="X12" s="362"/>
      <c r="Y12" s="362"/>
      <c r="Z12" s="362"/>
    </row>
    <row r="13" spans="1:72" ht="33" customHeight="1" thickBot="1">
      <c r="C13" s="306"/>
      <c r="E13" s="305"/>
      <c r="F13" s="305"/>
      <c r="G13" s="305"/>
      <c r="H13" s="305"/>
      <c r="J13" s="305"/>
      <c r="T13" s="305"/>
      <c r="U13" s="305"/>
      <c r="V13" s="305"/>
      <c r="X13" s="362" t="s">
        <v>254</v>
      </c>
      <c r="Y13" s="362"/>
      <c r="Z13" s="362"/>
    </row>
    <row r="14" spans="1:72" s="4" customFormat="1" ht="24" thickBot="1">
      <c r="A14" s="63"/>
      <c r="B14" s="368" t="s">
        <v>28</v>
      </c>
      <c r="C14" s="369" t="s">
        <v>29</v>
      </c>
      <c r="D14" s="369"/>
      <c r="E14" s="370" t="s">
        <v>30</v>
      </c>
      <c r="F14" s="370"/>
      <c r="G14" s="370"/>
      <c r="H14" s="370"/>
      <c r="I14" s="370"/>
      <c r="J14" s="370"/>
      <c r="K14" s="371" t="s">
        <v>31</v>
      </c>
      <c r="L14" s="371"/>
      <c r="M14" s="371"/>
      <c r="N14" s="371"/>
      <c r="O14" s="371"/>
      <c r="P14" s="371"/>
      <c r="Q14" s="372" t="s">
        <v>32</v>
      </c>
      <c r="R14" s="373" t="s">
        <v>33</v>
      </c>
      <c r="S14" s="374" t="s">
        <v>34</v>
      </c>
      <c r="T14" s="374"/>
      <c r="U14" s="374"/>
      <c r="V14" s="374"/>
      <c r="W14" s="374"/>
      <c r="X14" s="374"/>
      <c r="Y14" s="251"/>
      <c r="Z14" s="375" t="s">
        <v>1</v>
      </c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</row>
    <row r="15" spans="1:72" s="4" customFormat="1" ht="21.75" customHeight="1" thickBot="1">
      <c r="A15" s="63"/>
      <c r="B15" s="368"/>
      <c r="C15" s="369"/>
      <c r="D15" s="369"/>
      <c r="E15" s="363" t="s">
        <v>35</v>
      </c>
      <c r="F15" s="376" t="s">
        <v>36</v>
      </c>
      <c r="G15" s="376"/>
      <c r="H15" s="376"/>
      <c r="I15" s="152"/>
      <c r="J15" s="363" t="s">
        <v>37</v>
      </c>
      <c r="K15" s="378" t="s">
        <v>38</v>
      </c>
      <c r="L15" s="378" t="s">
        <v>39</v>
      </c>
      <c r="M15" s="378" t="s">
        <v>40</v>
      </c>
      <c r="N15" s="378" t="s">
        <v>41</v>
      </c>
      <c r="O15" s="378" t="s">
        <v>42</v>
      </c>
      <c r="P15" s="378" t="s">
        <v>43</v>
      </c>
      <c r="Q15" s="372"/>
      <c r="R15" s="373"/>
      <c r="S15" s="377" t="s">
        <v>27</v>
      </c>
      <c r="T15" s="377" t="s">
        <v>44</v>
      </c>
      <c r="U15" s="377" t="s">
        <v>45</v>
      </c>
      <c r="V15" s="377" t="s">
        <v>46</v>
      </c>
      <c r="W15" s="377" t="s">
        <v>47</v>
      </c>
      <c r="X15" s="377" t="s">
        <v>42</v>
      </c>
      <c r="Y15" s="377" t="s">
        <v>110</v>
      </c>
      <c r="Z15" s="375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</row>
    <row r="16" spans="1:72" s="65" customFormat="1" ht="69.75" customHeight="1" thickBot="1">
      <c r="A16" s="64"/>
      <c r="B16" s="368"/>
      <c r="C16" s="154" t="s">
        <v>48</v>
      </c>
      <c r="D16" s="154" t="s">
        <v>49</v>
      </c>
      <c r="E16" s="363"/>
      <c r="F16" s="153" t="s">
        <v>38</v>
      </c>
      <c r="G16" s="153" t="s">
        <v>50</v>
      </c>
      <c r="H16" s="153" t="s">
        <v>40</v>
      </c>
      <c r="I16" s="153" t="s">
        <v>51</v>
      </c>
      <c r="J16" s="363"/>
      <c r="K16" s="378"/>
      <c r="L16" s="378"/>
      <c r="M16" s="378"/>
      <c r="N16" s="378"/>
      <c r="O16" s="378"/>
      <c r="P16" s="378"/>
      <c r="Q16" s="372"/>
      <c r="R16" s="373"/>
      <c r="S16" s="377"/>
      <c r="T16" s="377"/>
      <c r="U16" s="377"/>
      <c r="V16" s="377"/>
      <c r="W16" s="377"/>
      <c r="X16" s="377"/>
      <c r="Y16" s="377" t="s">
        <v>110</v>
      </c>
      <c r="Z16" s="375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</row>
    <row r="17" spans="1:72" s="65" customFormat="1" ht="15.75" customHeight="1" thickBot="1">
      <c r="A17" s="64"/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130"/>
      <c r="U17" s="130"/>
      <c r="V17" s="130"/>
      <c r="W17" s="130"/>
      <c r="X17" s="130"/>
      <c r="Y17" s="130"/>
      <c r="Z17" s="131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</row>
    <row r="18" spans="1:72" s="3" customFormat="1" ht="56.25" customHeight="1">
      <c r="A18" s="66"/>
      <c r="B18" s="67" t="s">
        <v>52</v>
      </c>
      <c r="C18" s="68">
        <v>242201720.12</v>
      </c>
      <c r="D18" s="68">
        <v>124828967.15000001</v>
      </c>
      <c r="E18" s="68">
        <v>26123766.170000002</v>
      </c>
      <c r="F18" s="68">
        <v>10873173.76</v>
      </c>
      <c r="G18" s="69">
        <v>2959899.52</v>
      </c>
      <c r="H18" s="69">
        <v>201214.43</v>
      </c>
      <c r="I18" s="300">
        <v>0</v>
      </c>
      <c r="J18" s="68">
        <f>SUM(E18:I18)</f>
        <v>40158053.880000003</v>
      </c>
      <c r="K18" s="68"/>
      <c r="L18" s="68"/>
      <c r="M18" s="68"/>
      <c r="N18" s="68"/>
      <c r="O18" s="68"/>
      <c r="P18" s="68"/>
      <c r="Q18" s="68"/>
      <c r="R18" s="68"/>
      <c r="S18" s="68">
        <f>J18</f>
        <v>40158053.880000003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70">
        <f>C18-S18</f>
        <v>202043666.24000001</v>
      </c>
      <c r="AA18" s="71"/>
      <c r="AB18" s="174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</row>
    <row r="19" spans="1:72" s="3" customFormat="1" ht="69" customHeight="1">
      <c r="A19" s="66"/>
      <c r="B19" s="76" t="s">
        <v>58</v>
      </c>
      <c r="C19" s="73">
        <f>'FORTAMUN-DF'!C7</f>
        <v>857972573</v>
      </c>
      <c r="D19" s="73">
        <v>857952206.79000008</v>
      </c>
      <c r="E19" s="72">
        <v>0</v>
      </c>
      <c r="F19" s="72">
        <v>0</v>
      </c>
      <c r="G19" s="72">
        <v>0</v>
      </c>
      <c r="H19" s="299">
        <v>0</v>
      </c>
      <c r="I19" s="299">
        <v>0</v>
      </c>
      <c r="J19" s="299">
        <f>SUM(E19:I19)</f>
        <v>0</v>
      </c>
      <c r="K19" s="73"/>
      <c r="L19" s="73"/>
      <c r="M19" s="73"/>
      <c r="N19" s="73"/>
      <c r="O19" s="73"/>
      <c r="P19" s="73"/>
      <c r="Q19" s="73"/>
      <c r="R19" s="73"/>
      <c r="S19" s="296">
        <f>J19</f>
        <v>0</v>
      </c>
      <c r="T19" s="72">
        <v>237127316.58000001</v>
      </c>
      <c r="U19" s="72">
        <v>41692120.609999999</v>
      </c>
      <c r="V19" s="72">
        <v>3493087.1699999995</v>
      </c>
      <c r="W19" s="72">
        <v>0</v>
      </c>
      <c r="X19" s="72">
        <v>0</v>
      </c>
      <c r="Y19" s="72">
        <v>0</v>
      </c>
      <c r="Z19" s="74">
        <f>C19-S19-T19-V19-W19-X19-U19-Y19</f>
        <v>575660048.63999999</v>
      </c>
      <c r="AA19" s="75"/>
      <c r="AB19" s="77"/>
      <c r="AC19" s="66"/>
      <c r="AD19" s="66"/>
      <c r="AE19" s="66"/>
      <c r="AF19" s="66"/>
      <c r="AG19" s="77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</row>
    <row r="20" spans="1:72" s="3" customFormat="1" ht="69" customHeight="1">
      <c r="A20" s="66"/>
      <c r="B20" s="294" t="s">
        <v>70</v>
      </c>
      <c r="C20" s="295">
        <v>193259766</v>
      </c>
      <c r="D20" s="72">
        <v>83048587.769999996</v>
      </c>
      <c r="E20" s="295"/>
      <c r="F20" s="354">
        <v>251488.08</v>
      </c>
      <c r="G20" s="296">
        <v>0</v>
      </c>
      <c r="H20" s="297">
        <v>0</v>
      </c>
      <c r="I20" s="296">
        <v>0</v>
      </c>
      <c r="J20" s="299">
        <f>SUM(E20:I20)</f>
        <v>251488.08</v>
      </c>
      <c r="K20" s="295"/>
      <c r="L20" s="295"/>
      <c r="M20" s="295"/>
      <c r="N20" s="295"/>
      <c r="O20" s="295"/>
      <c r="P20" s="296"/>
      <c r="Q20" s="295"/>
      <c r="R20" s="295"/>
      <c r="S20" s="296">
        <f>J20</f>
        <v>251488.08</v>
      </c>
      <c r="T20" s="297">
        <v>0</v>
      </c>
      <c r="U20" s="296">
        <v>0</v>
      </c>
      <c r="V20" s="297">
        <v>0</v>
      </c>
      <c r="W20" s="296">
        <v>0</v>
      </c>
      <c r="X20" s="296">
        <v>0</v>
      </c>
      <c r="Y20" s="355">
        <v>23545285.379999999</v>
      </c>
      <c r="Z20" s="74">
        <f>C20-S20-T20-V20-W20-X20-U20-Y20</f>
        <v>169462992.53999999</v>
      </c>
      <c r="AA20" s="75"/>
      <c r="AB20" s="77"/>
      <c r="AC20" s="77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</row>
    <row r="21" spans="1:72" s="66" customFormat="1" ht="70.5" thickBot="1">
      <c r="B21" s="298" t="s">
        <v>122</v>
      </c>
      <c r="C21" s="132">
        <v>1864748.81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255">
        <f>SUM(E21:I21)</f>
        <v>0</v>
      </c>
      <c r="K21" s="132"/>
      <c r="L21" s="149"/>
      <c r="M21" s="149"/>
      <c r="N21" s="149"/>
      <c r="O21" s="149"/>
      <c r="P21" s="149"/>
      <c r="Q21" s="149"/>
      <c r="R21" s="149"/>
      <c r="S21" s="149"/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50">
        <f>C21-S21-T21-V21-W21-X21-U21-Y21</f>
        <v>1864748.81</v>
      </c>
      <c r="AA21" s="174"/>
      <c r="AB21" s="71"/>
      <c r="AC21" s="77"/>
    </row>
    <row r="22" spans="1:72" s="81" customFormat="1" ht="78.75" customHeight="1" thickBot="1">
      <c r="A22" s="78"/>
      <c r="B22" s="127"/>
      <c r="C22" s="80">
        <f t="shared" ref="C22:X22" si="0">SUM(C18:C21)</f>
        <v>1295298807.9299998</v>
      </c>
      <c r="D22" s="80">
        <f t="shared" si="0"/>
        <v>1065829761.71</v>
      </c>
      <c r="E22" s="80">
        <f t="shared" si="0"/>
        <v>26123766.170000002</v>
      </c>
      <c r="F22" s="80">
        <f t="shared" si="0"/>
        <v>11124661.84</v>
      </c>
      <c r="G22" s="80">
        <f t="shared" si="0"/>
        <v>2959899.52</v>
      </c>
      <c r="H22" s="80">
        <f t="shared" si="0"/>
        <v>201214.43</v>
      </c>
      <c r="I22" s="80">
        <f t="shared" si="0"/>
        <v>0</v>
      </c>
      <c r="J22" s="80">
        <f t="shared" si="0"/>
        <v>40409541.960000001</v>
      </c>
      <c r="K22" s="80">
        <f t="shared" si="0"/>
        <v>0</v>
      </c>
      <c r="L22" s="80">
        <f t="shared" si="0"/>
        <v>0</v>
      </c>
      <c r="M22" s="80">
        <f t="shared" si="0"/>
        <v>0</v>
      </c>
      <c r="N22" s="80">
        <f t="shared" si="0"/>
        <v>0</v>
      </c>
      <c r="O22" s="80">
        <f t="shared" si="0"/>
        <v>0</v>
      </c>
      <c r="P22" s="80">
        <f t="shared" si="0"/>
        <v>0</v>
      </c>
      <c r="Q22" s="80">
        <f t="shared" si="0"/>
        <v>0</v>
      </c>
      <c r="R22" s="80">
        <f t="shared" si="0"/>
        <v>0</v>
      </c>
      <c r="S22" s="80">
        <f t="shared" si="0"/>
        <v>40409541.960000001</v>
      </c>
      <c r="T22" s="80">
        <f t="shared" si="0"/>
        <v>237127316.58000001</v>
      </c>
      <c r="U22" s="253">
        <f t="shared" si="0"/>
        <v>41692120.609999999</v>
      </c>
      <c r="V22" s="253">
        <f t="shared" si="0"/>
        <v>3493087.1699999995</v>
      </c>
      <c r="W22" s="148">
        <f t="shared" si="0"/>
        <v>0</v>
      </c>
      <c r="X22" s="148">
        <f t="shared" si="0"/>
        <v>0</v>
      </c>
      <c r="Y22" s="253">
        <f>SUM(Y16:Y21)</f>
        <v>23545285.379999999</v>
      </c>
      <c r="Z22" s="80">
        <f>SUM(Z18:Z21)</f>
        <v>949031456.2299999</v>
      </c>
      <c r="AA22" s="125"/>
      <c r="AB22" s="151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</row>
    <row r="23" spans="1:72" s="81" customFormat="1" ht="36" customHeight="1" thickTop="1">
      <c r="A23" s="78"/>
      <c r="B23" s="79"/>
      <c r="C23" s="82"/>
      <c r="D23" s="126"/>
      <c r="E23" s="83"/>
      <c r="F23" s="190"/>
      <c r="G23" s="190"/>
      <c r="H23" s="82"/>
      <c r="I23" s="83"/>
      <c r="J23" s="82"/>
      <c r="K23" s="83"/>
      <c r="L23" s="83"/>
      <c r="M23" s="83"/>
      <c r="N23" s="83"/>
      <c r="O23" s="83"/>
      <c r="P23" s="83"/>
      <c r="Q23" s="83"/>
      <c r="R23" s="83"/>
      <c r="S23" s="84"/>
      <c r="T23" s="83"/>
      <c r="U23" s="83"/>
      <c r="V23" s="83"/>
      <c r="W23" s="83"/>
      <c r="X23" s="83"/>
      <c r="Y23" s="83"/>
      <c r="Z23" s="83"/>
      <c r="AA23" s="78"/>
      <c r="AB23" s="78"/>
      <c r="AC23" s="151">
        <f>SUM(AC21:AC22)</f>
        <v>0</v>
      </c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</row>
    <row r="24" spans="1:72" s="3" customFormat="1" ht="35.1" customHeight="1">
      <c r="A24" s="66"/>
      <c r="B24" s="85"/>
      <c r="C24" s="86" t="s">
        <v>53</v>
      </c>
      <c r="D24" s="87">
        <v>1000</v>
      </c>
      <c r="E24" s="88">
        <f>F22</f>
        <v>11124661.84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0">
        <f>F22</f>
        <v>11124661.84</v>
      </c>
      <c r="U24" s="336"/>
      <c r="V24" s="83"/>
      <c r="W24" s="265"/>
      <c r="X24" s="264"/>
      <c r="Y24" s="83"/>
      <c r="Z24" s="83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</row>
    <row r="25" spans="1:72" s="3" customFormat="1" ht="35.1" customHeight="1">
      <c r="A25" s="66"/>
      <c r="B25" s="92"/>
      <c r="C25" s="86" t="s">
        <v>53</v>
      </c>
      <c r="D25" s="87">
        <v>2000</v>
      </c>
      <c r="E25" s="88">
        <f>G22</f>
        <v>2959899.52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90">
        <f>G22</f>
        <v>2959899.52</v>
      </c>
      <c r="U25" s="134"/>
      <c r="V25" s="83"/>
      <c r="W25" s="265"/>
      <c r="X25" s="266"/>
      <c r="Y25" s="83"/>
      <c r="Z25" s="83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</row>
    <row r="26" spans="1:72" s="3" customFormat="1" ht="35.1" customHeight="1">
      <c r="A26" s="66"/>
      <c r="B26" s="92"/>
      <c r="C26" s="86" t="s">
        <v>53</v>
      </c>
      <c r="D26" s="87">
        <v>3000</v>
      </c>
      <c r="E26" s="88">
        <f>H22</f>
        <v>201214.43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90">
        <f>H22</f>
        <v>201214.43</v>
      </c>
      <c r="U26" s="133"/>
      <c r="V26" s="83"/>
      <c r="W26" s="263"/>
      <c r="X26" s="264"/>
      <c r="Y26" s="83"/>
      <c r="Z26" s="83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</row>
    <row r="27" spans="1:72" s="3" customFormat="1" ht="35.1" customHeight="1">
      <c r="A27" s="66"/>
      <c r="B27" s="92"/>
      <c r="C27" s="86" t="s">
        <v>53</v>
      </c>
      <c r="D27" s="87">
        <v>6000</v>
      </c>
      <c r="E27" s="88">
        <f>E22</f>
        <v>26123766.170000002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0">
        <f>E22</f>
        <v>26123766.170000002</v>
      </c>
      <c r="U27" s="134"/>
      <c r="V27" s="83"/>
      <c r="W27" s="263"/>
      <c r="X27" s="267"/>
      <c r="Y27" s="254"/>
      <c r="Z27" s="91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</row>
    <row r="28" spans="1:72" s="3" customFormat="1" ht="35.1" customHeight="1" thickBot="1">
      <c r="A28" s="66"/>
      <c r="B28" s="92"/>
      <c r="C28" s="93" t="s">
        <v>6</v>
      </c>
      <c r="D28" s="94"/>
      <c r="E28" s="94">
        <f>SUM(E24:E27)</f>
        <v>40409541.960000001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5">
        <f>S24+S25+S26+S27</f>
        <v>40409541.960000001</v>
      </c>
      <c r="U28" s="94"/>
      <c r="V28" s="83"/>
      <c r="W28" s="263"/>
      <c r="X28" s="267"/>
      <c r="Y28" s="254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</row>
    <row r="29" spans="1:72" s="3" customFormat="1" ht="35.1" customHeight="1" thickTop="1">
      <c r="A29" s="66"/>
      <c r="B29" s="92"/>
      <c r="C29" s="93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138"/>
      <c r="U29" s="94"/>
      <c r="V29" s="83"/>
      <c r="W29" s="96"/>
      <c r="X29" s="91"/>
      <c r="Y29" s="254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</row>
    <row r="30" spans="1:72" s="3" customFormat="1" ht="35.1" customHeight="1">
      <c r="A30" s="66"/>
      <c r="B30" s="92"/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138"/>
      <c r="T30" s="123"/>
      <c r="U30" s="94"/>
      <c r="V30" s="94"/>
      <c r="W30" s="96"/>
      <c r="X30" s="91"/>
      <c r="Y30" s="254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</row>
    <row r="31" spans="1:72" s="3" customFormat="1" ht="35.1" customHeight="1">
      <c r="A31" s="66"/>
      <c r="B31" s="92"/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138"/>
      <c r="T31" s="10"/>
      <c r="U31" s="94"/>
      <c r="V31" s="94"/>
      <c r="W31" s="96"/>
      <c r="X31" s="91"/>
      <c r="Y31" s="254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</row>
    <row r="32" spans="1:72" s="3" customFormat="1" ht="35.1" customHeight="1">
      <c r="A32" s="66"/>
      <c r="B32" s="388" t="s">
        <v>56</v>
      </c>
      <c r="C32" s="388"/>
      <c r="D32" s="97"/>
      <c r="E32" s="97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123"/>
      <c r="U32" s="91"/>
      <c r="V32" s="247" t="s">
        <v>57</v>
      </c>
      <c r="W32" s="247"/>
      <c r="X32" s="247"/>
      <c r="Y32" s="91"/>
      <c r="Z32" s="247"/>
      <c r="AA32" s="139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</row>
    <row r="33" spans="1:72" s="3" customFormat="1" ht="21.75" customHeight="1">
      <c r="A33" s="66"/>
      <c r="B33" s="382" t="s">
        <v>54</v>
      </c>
      <c r="C33" s="382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23"/>
      <c r="U33" s="91"/>
      <c r="V33" s="245" t="s">
        <v>69</v>
      </c>
      <c r="W33" s="245"/>
      <c r="X33" s="245"/>
      <c r="Y33" s="247"/>
      <c r="Z33" s="245"/>
      <c r="AA33" s="197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s="3" customFormat="1" ht="35.1" customHeight="1">
      <c r="A34" s="66"/>
      <c r="B34" s="383" t="s">
        <v>68</v>
      </c>
      <c r="C34" s="383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91"/>
      <c r="U34" s="387" t="s">
        <v>127</v>
      </c>
      <c r="V34" s="387"/>
      <c r="W34" s="387"/>
      <c r="X34" s="246"/>
      <c r="Y34" s="245"/>
      <c r="Z34" s="246"/>
      <c r="AA34" s="198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</row>
    <row r="35" spans="1:72" ht="35.1" customHeight="1">
      <c r="B35" s="98"/>
      <c r="C35" s="99"/>
      <c r="D35" s="100"/>
      <c r="E35" s="97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101"/>
      <c r="T35" s="102"/>
      <c r="U35" s="102"/>
      <c r="V35" s="102"/>
      <c r="W35" s="198"/>
      <c r="X35" s="198"/>
      <c r="Y35" s="246"/>
      <c r="Z35" s="198"/>
      <c r="AA35" s="198"/>
    </row>
    <row r="36" spans="1:72" ht="23.25" customHeight="1">
      <c r="B36" s="103"/>
      <c r="C36" s="104"/>
      <c r="D36" s="105"/>
      <c r="E36" s="97"/>
      <c r="F36" s="104"/>
      <c r="G36" s="99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384"/>
      <c r="T36" s="384"/>
      <c r="U36" s="384"/>
      <c r="V36" s="384"/>
      <c r="W36" s="384"/>
      <c r="X36" s="384"/>
      <c r="Y36" s="198"/>
      <c r="Z36" s="102"/>
    </row>
    <row r="37" spans="1:72" s="106" customFormat="1" ht="33.75" customHeight="1">
      <c r="B37" s="103"/>
      <c r="C37" s="107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385"/>
      <c r="T37" s="385"/>
      <c r="U37" s="385"/>
      <c r="V37" s="385"/>
      <c r="W37" s="385"/>
      <c r="X37" s="385"/>
      <c r="Y37" s="249"/>
    </row>
    <row r="38" spans="1:72" ht="20.25">
      <c r="B38" s="109"/>
      <c r="C38" s="104"/>
      <c r="D38" s="110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385"/>
      <c r="T38" s="385"/>
      <c r="U38" s="385"/>
      <c r="V38" s="385"/>
      <c r="W38" s="385"/>
      <c r="X38" s="385"/>
      <c r="Y38" s="250"/>
    </row>
    <row r="39" spans="1:72">
      <c r="B39" s="111"/>
      <c r="C39" s="112"/>
      <c r="D39" s="113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250"/>
    </row>
    <row r="40" spans="1:72" hidden="1">
      <c r="B40" s="111"/>
      <c r="C40" s="111"/>
      <c r="D40" s="111"/>
      <c r="E40" s="112"/>
      <c r="F40" s="112"/>
      <c r="G40" s="112"/>
      <c r="H40" s="112"/>
      <c r="I40" s="112"/>
      <c r="J40" s="112"/>
      <c r="K40" s="112"/>
      <c r="L40" s="112"/>
      <c r="M40" s="112"/>
      <c r="N40" s="386"/>
      <c r="O40" s="386"/>
      <c r="P40" s="386"/>
      <c r="Q40" s="386"/>
      <c r="R40" s="386"/>
      <c r="S40" s="112"/>
      <c r="T40" s="112"/>
      <c r="U40" s="112"/>
      <c r="V40" s="112"/>
      <c r="W40" s="112"/>
      <c r="X40" s="112"/>
      <c r="Y40" s="112"/>
    </row>
    <row r="41" spans="1:72" ht="15.75" hidden="1">
      <c r="B41" s="379"/>
      <c r="C41" s="379"/>
      <c r="D41" s="111"/>
      <c r="E41" s="112"/>
      <c r="F41" s="112"/>
      <c r="G41" s="112"/>
      <c r="H41" s="112"/>
      <c r="I41" s="112"/>
      <c r="J41" s="112"/>
      <c r="K41" s="112"/>
      <c r="L41" s="112"/>
      <c r="M41" s="114"/>
      <c r="N41" s="381" t="s">
        <v>54</v>
      </c>
      <c r="O41" s="381"/>
      <c r="P41" s="381"/>
      <c r="Q41" s="381"/>
      <c r="R41" s="381"/>
      <c r="S41" s="381"/>
      <c r="T41" s="381"/>
      <c r="U41" s="381"/>
      <c r="V41" s="381"/>
      <c r="W41" s="381"/>
      <c r="X41" s="381"/>
      <c r="Y41" s="112"/>
    </row>
    <row r="42" spans="1:72" ht="15" hidden="1" customHeight="1">
      <c r="B42" s="379"/>
      <c r="C42" s="379"/>
      <c r="D42" s="111"/>
      <c r="E42" s="112"/>
      <c r="F42" s="112"/>
      <c r="G42" s="112"/>
      <c r="H42" s="112"/>
      <c r="I42" s="112"/>
      <c r="J42" s="112"/>
      <c r="K42" s="112"/>
      <c r="L42" s="112"/>
      <c r="M42" s="115"/>
      <c r="N42" s="380" t="s">
        <v>55</v>
      </c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112"/>
    </row>
    <row r="43" spans="1:72" ht="15.75" hidden="1">
      <c r="B43" s="111"/>
      <c r="C43" s="111"/>
      <c r="D43" s="111"/>
      <c r="E43" s="112"/>
      <c r="F43" s="112"/>
      <c r="G43" s="112"/>
      <c r="H43" s="112"/>
      <c r="I43" s="112"/>
      <c r="J43" s="112"/>
      <c r="K43" s="112"/>
      <c r="L43" s="112"/>
      <c r="M43" s="115"/>
      <c r="N43" s="380"/>
      <c r="O43" s="380"/>
      <c r="P43" s="380"/>
      <c r="Q43" s="380"/>
      <c r="R43" s="380"/>
      <c r="S43" s="380"/>
      <c r="T43" s="380"/>
      <c r="U43" s="380"/>
      <c r="V43" s="380"/>
      <c r="W43" s="380"/>
      <c r="X43" s="380"/>
      <c r="Y43" s="248"/>
    </row>
    <row r="44" spans="1:72" ht="15.75">
      <c r="B44" s="116"/>
      <c r="C44" s="112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248"/>
      <c r="AA44" s="117"/>
    </row>
    <row r="45" spans="1:72">
      <c r="B45" s="111"/>
      <c r="C45" s="112"/>
      <c r="D45" s="11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</row>
    <row r="46" spans="1:72">
      <c r="B46" s="111"/>
      <c r="C46" s="112"/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6"/>
      <c r="P46" s="116"/>
      <c r="Q46" s="116"/>
      <c r="R46" s="116"/>
      <c r="S46" s="112"/>
      <c r="T46" s="112"/>
      <c r="U46" s="112"/>
      <c r="V46" s="112"/>
      <c r="W46" s="112"/>
      <c r="X46" s="112"/>
      <c r="Y46" s="112"/>
    </row>
    <row r="47" spans="1:72">
      <c r="B47" s="111"/>
      <c r="C47" s="113"/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</row>
    <row r="48" spans="1:72" ht="24.95" customHeight="1">
      <c r="B48" s="54"/>
      <c r="C48" s="55"/>
      <c r="K48" s="118"/>
      <c r="L48" s="118"/>
      <c r="M48" s="118"/>
      <c r="N48" s="119"/>
      <c r="O48" s="119"/>
      <c r="Q48" s="119"/>
      <c r="Y48" s="112"/>
    </row>
    <row r="49" spans="2:25" ht="24.95" customHeight="1">
      <c r="K49" s="118"/>
      <c r="L49" s="118"/>
      <c r="M49" s="118"/>
      <c r="N49" s="120"/>
      <c r="O49" s="119"/>
      <c r="P49" s="119"/>
      <c r="Q49" s="119"/>
      <c r="Y49" s="112"/>
    </row>
    <row r="50" spans="2:25" ht="24.95" customHeight="1">
      <c r="K50" s="121"/>
      <c r="L50" s="121"/>
      <c r="M50" s="121"/>
      <c r="N50" s="120"/>
      <c r="O50" s="119"/>
      <c r="Q50" s="119"/>
    </row>
    <row r="51" spans="2:25" ht="24.95" customHeight="1">
      <c r="K51" s="121"/>
      <c r="L51" s="121"/>
      <c r="M51" s="121"/>
      <c r="N51" s="120"/>
      <c r="O51" s="119"/>
      <c r="P51" s="122"/>
      <c r="Q51" s="119"/>
    </row>
    <row r="52" spans="2:25" ht="24.95" customHeight="1">
      <c r="P52" s="123"/>
    </row>
    <row r="53" spans="2:25" ht="24.95" customHeight="1">
      <c r="B53" s="124"/>
      <c r="P53" s="123"/>
    </row>
    <row r="54" spans="2:25" ht="24.95" customHeight="1">
      <c r="B54" s="54"/>
      <c r="O54" s="123"/>
      <c r="P54" s="123"/>
    </row>
    <row r="55" spans="2:25" ht="24.95" customHeight="1">
      <c r="B55" s="55"/>
      <c r="O55" s="123"/>
    </row>
    <row r="56" spans="2:25" ht="24.95" customHeight="1">
      <c r="O56" s="123"/>
    </row>
    <row r="57" spans="2:25" ht="24.95" customHeight="1"/>
    <row r="58" spans="2:25" ht="24.95" customHeight="1"/>
    <row r="59" spans="2:25" ht="24.95" customHeight="1"/>
    <row r="60" spans="2:25" ht="24.95" customHeight="1"/>
  </sheetData>
  <mergeCells count="43">
    <mergeCell ref="S7:V7"/>
    <mergeCell ref="S8:V8"/>
    <mergeCell ref="B10:Z10"/>
    <mergeCell ref="B11:Z11"/>
    <mergeCell ref="X13:Z13"/>
    <mergeCell ref="B32:C32"/>
    <mergeCell ref="X15:X16"/>
    <mergeCell ref="P15:P16"/>
    <mergeCell ref="S15:S16"/>
    <mergeCell ref="T15:T16"/>
    <mergeCell ref="U15:U16"/>
    <mergeCell ref="V15:V16"/>
    <mergeCell ref="K15:K16"/>
    <mergeCell ref="B42:C42"/>
    <mergeCell ref="N42:X43"/>
    <mergeCell ref="B41:C41"/>
    <mergeCell ref="N41:X41"/>
    <mergeCell ref="B33:C33"/>
    <mergeCell ref="B34:C34"/>
    <mergeCell ref="S36:X36"/>
    <mergeCell ref="S37:X38"/>
    <mergeCell ref="N40:R40"/>
    <mergeCell ref="U34:W34"/>
    <mergeCell ref="Y15:Y16"/>
    <mergeCell ref="W15:W16"/>
    <mergeCell ref="L15:L16"/>
    <mergeCell ref="M15:M16"/>
    <mergeCell ref="N15:N16"/>
    <mergeCell ref="O15:O16"/>
    <mergeCell ref="X12:Z12"/>
    <mergeCell ref="J15:J16"/>
    <mergeCell ref="B6:Z6"/>
    <mergeCell ref="B9:Z9"/>
    <mergeCell ref="B14:B16"/>
    <mergeCell ref="C14:D15"/>
    <mergeCell ref="E14:J14"/>
    <mergeCell ref="K14:P14"/>
    <mergeCell ref="Q14:Q16"/>
    <mergeCell ref="R14:R16"/>
    <mergeCell ref="S14:X14"/>
    <mergeCell ref="Z14:Z16"/>
    <mergeCell ref="E15:E16"/>
    <mergeCell ref="F15:H15"/>
  </mergeCells>
  <printOptions horizontalCentered="1"/>
  <pageMargins left="0" right="0" top="0" bottom="0" header="0.31496062992125984" footer="0.31496062992125984"/>
  <pageSetup scale="40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Normal="100" workbookViewId="0">
      <pane ySplit="1" topLeftCell="A31" activePane="bottomLeft" state="frozen"/>
      <selection pane="bottomLeft" sqref="A1:T38"/>
    </sheetView>
  </sheetViews>
  <sheetFormatPr baseColWidth="10" defaultRowHeight="15"/>
  <cols>
    <col min="1" max="1" width="8.85546875" customWidth="1"/>
    <col min="2" max="2" width="14.5703125" customWidth="1"/>
    <col min="3" max="3" width="19.42578125" customWidth="1"/>
    <col min="4" max="4" width="6.28515625" customWidth="1"/>
    <col min="5" max="5" width="8.28515625" customWidth="1"/>
    <col min="6" max="6" width="45.42578125" customWidth="1"/>
    <col min="7" max="7" width="12.28515625" customWidth="1"/>
    <col min="8" max="8" width="12.5703125" customWidth="1"/>
    <col min="9" max="9" width="14.7109375" customWidth="1"/>
    <col min="10" max="10" width="7.5703125" customWidth="1"/>
    <col min="11" max="11" width="9.28515625" style="9" customWidth="1"/>
    <col min="12" max="12" width="8" style="9" customWidth="1"/>
    <col min="13" max="13" width="9.5703125" customWidth="1"/>
    <col min="14" max="14" width="8.7109375" customWidth="1"/>
    <col min="15" max="15" width="11.140625" customWidth="1"/>
    <col min="16" max="16" width="9" customWidth="1"/>
    <col min="17" max="17" width="8.5703125" style="4" customWidth="1"/>
    <col min="18" max="18" width="11.7109375" customWidth="1"/>
    <col min="19" max="19" width="10.5703125" customWidth="1"/>
    <col min="20" max="20" width="10.28515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0">
      <c r="F1" s="1"/>
    </row>
    <row r="2" spans="1:20" ht="58.5" customHeight="1">
      <c r="A2" s="395" t="s">
        <v>12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</row>
    <row r="3" spans="1:20" ht="40.5" customHeight="1">
      <c r="A3" s="358"/>
      <c r="B3" s="358"/>
      <c r="C3" s="358"/>
      <c r="D3" s="358"/>
      <c r="E3" s="395" t="s">
        <v>256</v>
      </c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58"/>
      <c r="R3" s="358"/>
      <c r="S3" s="358"/>
      <c r="T3" s="358"/>
    </row>
    <row r="4" spans="1:20" ht="18.75">
      <c r="A4" s="396" t="s">
        <v>108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</row>
    <row r="5" spans="1:20" s="439" customFormat="1" ht="19.5" thickBot="1">
      <c r="A5" s="438"/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</row>
    <row r="6" spans="1:20" s="3" customFormat="1" ht="24.95" customHeight="1">
      <c r="A6" s="399" t="s">
        <v>10</v>
      </c>
      <c r="B6" s="400"/>
      <c r="C6" s="401">
        <v>242201720.12</v>
      </c>
      <c r="D6" s="401">
        <v>220791529.09000003</v>
      </c>
      <c r="E6" s="402">
        <v>220791529.09000003</v>
      </c>
      <c r="F6" s="188"/>
      <c r="G6" s="308"/>
      <c r="H6" s="308"/>
      <c r="J6" s="6"/>
      <c r="K6" s="2"/>
      <c r="L6" s="2"/>
      <c r="Q6" s="4"/>
    </row>
    <row r="7" spans="1:20" s="3" customFormat="1" ht="18.75" customHeight="1">
      <c r="A7" s="411" t="s">
        <v>11</v>
      </c>
      <c r="B7" s="412"/>
      <c r="C7" s="405">
        <f>G36</f>
        <v>124828967.15000001</v>
      </c>
      <c r="D7" s="405"/>
      <c r="E7" s="406"/>
      <c r="F7" s="5"/>
      <c r="G7" s="175"/>
      <c r="H7" s="175"/>
      <c r="J7" s="6"/>
      <c r="K7" s="2"/>
      <c r="L7" s="2"/>
      <c r="Q7" s="4"/>
    </row>
    <row r="8" spans="1:20" s="3" customFormat="1" ht="24.95" customHeight="1">
      <c r="A8" s="403" t="s">
        <v>0</v>
      </c>
      <c r="B8" s="404"/>
      <c r="C8" s="405">
        <f>H36</f>
        <v>40158053.880000003</v>
      </c>
      <c r="D8" s="405"/>
      <c r="E8" s="406"/>
      <c r="F8" s="5"/>
      <c r="G8" s="175"/>
      <c r="H8" s="175"/>
      <c r="J8" s="6"/>
      <c r="K8" s="2"/>
      <c r="L8" s="2"/>
      <c r="Q8" s="4"/>
    </row>
    <row r="9" spans="1:20" s="3" customFormat="1" ht="24.95" customHeight="1" thickBot="1">
      <c r="A9" s="407" t="s">
        <v>1</v>
      </c>
      <c r="B9" s="408"/>
      <c r="C9" s="409">
        <f>C7-C8</f>
        <v>84670913.270000011</v>
      </c>
      <c r="D9" s="409"/>
      <c r="E9" s="410"/>
      <c r="F9" s="7"/>
      <c r="G9" s="5"/>
      <c r="H9" s="5"/>
      <c r="J9" s="6"/>
      <c r="K9" s="2"/>
      <c r="L9" s="2"/>
      <c r="Q9" s="4"/>
    </row>
    <row r="10" spans="1:20">
      <c r="G10" s="147"/>
      <c r="H10" s="54"/>
      <c r="K10" s="54"/>
    </row>
    <row r="11" spans="1:20" ht="15.75" thickBot="1">
      <c r="G11" s="147"/>
      <c r="H11" s="54"/>
      <c r="I11" s="54"/>
      <c r="K11" s="54"/>
    </row>
    <row r="12" spans="1:20" s="9" customFormat="1" ht="16.5" thickTop="1" thickBot="1">
      <c r="A12" s="11"/>
      <c r="B12" s="11"/>
      <c r="C12" s="11"/>
      <c r="D12" s="11"/>
      <c r="E12" s="12"/>
      <c r="F12" s="11"/>
      <c r="G12" s="191" t="s">
        <v>2</v>
      </c>
      <c r="H12" s="192" t="s">
        <v>3</v>
      </c>
      <c r="I12" s="193" t="s">
        <v>4</v>
      </c>
      <c r="J12" s="13"/>
      <c r="K12" s="14"/>
      <c r="L12" s="14"/>
      <c r="M12" s="15"/>
      <c r="N12" s="15"/>
      <c r="O12" s="15"/>
      <c r="P12" s="16"/>
      <c r="Q12" s="16"/>
      <c r="R12" s="16"/>
      <c r="S12" s="398" t="s">
        <v>257</v>
      </c>
      <c r="T12" s="398"/>
    </row>
    <row r="13" spans="1:20" s="9" customFormat="1" ht="19.5" customHeight="1" thickBot="1">
      <c r="A13" s="202" t="s">
        <v>85</v>
      </c>
      <c r="B13" s="201" t="s">
        <v>86</v>
      </c>
      <c r="C13" s="201" t="s">
        <v>87</v>
      </c>
      <c r="D13" s="389" t="s">
        <v>88</v>
      </c>
      <c r="E13" s="214" t="s">
        <v>89</v>
      </c>
      <c r="F13" s="389" t="s">
        <v>5</v>
      </c>
      <c r="G13" s="391" t="s">
        <v>6</v>
      </c>
      <c r="H13" s="393" t="s">
        <v>6</v>
      </c>
      <c r="I13" s="393" t="s">
        <v>6</v>
      </c>
      <c r="J13" s="201" t="s">
        <v>72</v>
      </c>
      <c r="K13" s="201" t="s">
        <v>73</v>
      </c>
      <c r="L13" s="201" t="s">
        <v>74</v>
      </c>
      <c r="M13" s="397" t="s">
        <v>75</v>
      </c>
      <c r="N13" s="397"/>
      <c r="O13" s="397" t="s">
        <v>7</v>
      </c>
      <c r="P13" s="397"/>
      <c r="Q13" s="397"/>
      <c r="R13" s="413" t="s">
        <v>96</v>
      </c>
      <c r="S13" s="389" t="s">
        <v>8</v>
      </c>
      <c r="T13" s="201" t="s">
        <v>76</v>
      </c>
    </row>
    <row r="14" spans="1:20" s="9" customFormat="1" ht="24.75" customHeight="1" thickTop="1" thickBot="1">
      <c r="A14" s="204" t="s">
        <v>90</v>
      </c>
      <c r="B14" s="204" t="s">
        <v>91</v>
      </c>
      <c r="C14" s="204" t="s">
        <v>92</v>
      </c>
      <c r="D14" s="390"/>
      <c r="E14" s="215" t="s">
        <v>93</v>
      </c>
      <c r="F14" s="390"/>
      <c r="G14" s="392"/>
      <c r="H14" s="394"/>
      <c r="I14" s="394"/>
      <c r="J14" s="204" t="s">
        <v>77</v>
      </c>
      <c r="K14" s="205" t="s">
        <v>78</v>
      </c>
      <c r="L14" s="204" t="s">
        <v>79</v>
      </c>
      <c r="M14" s="206" t="s">
        <v>80</v>
      </c>
      <c r="N14" s="207" t="s">
        <v>81</v>
      </c>
      <c r="O14" s="208" t="s">
        <v>6</v>
      </c>
      <c r="P14" s="206" t="s">
        <v>82</v>
      </c>
      <c r="Q14" s="206" t="s">
        <v>83</v>
      </c>
      <c r="R14" s="414"/>
      <c r="S14" s="390"/>
      <c r="T14" s="204" t="s">
        <v>84</v>
      </c>
    </row>
    <row r="15" spans="1:20" s="194" customFormat="1" ht="42.75">
      <c r="A15" s="155" t="s">
        <v>13</v>
      </c>
      <c r="B15" s="156">
        <v>45086</v>
      </c>
      <c r="C15" s="157" t="s">
        <v>183</v>
      </c>
      <c r="D15" s="158" t="s">
        <v>16</v>
      </c>
      <c r="E15" s="199">
        <v>2</v>
      </c>
      <c r="F15" s="159" t="s">
        <v>59</v>
      </c>
      <c r="G15" s="216">
        <v>2630846.08</v>
      </c>
      <c r="H15" s="216">
        <v>343123.49</v>
      </c>
      <c r="I15" s="216">
        <f>G15-H15</f>
        <v>2287722.59</v>
      </c>
      <c r="J15" s="160" t="s">
        <v>23</v>
      </c>
      <c r="K15" s="262">
        <f t="shared" ref="K15:K25" si="0">H15/G15</f>
        <v>0.13042324771808769</v>
      </c>
      <c r="L15" s="302">
        <v>0.15329999999999999</v>
      </c>
      <c r="M15" s="161" t="s">
        <v>14</v>
      </c>
      <c r="N15" s="162">
        <v>1</v>
      </c>
      <c r="O15" s="163">
        <v>877190</v>
      </c>
      <c r="P15" s="211">
        <v>394434</v>
      </c>
      <c r="Q15" s="211">
        <v>482456</v>
      </c>
      <c r="R15" s="268" t="s">
        <v>137</v>
      </c>
      <c r="S15" s="269" t="s">
        <v>137</v>
      </c>
      <c r="T15" s="164" t="s">
        <v>137</v>
      </c>
    </row>
    <row r="16" spans="1:20" ht="42.75">
      <c r="A16" s="165" t="s">
        <v>13</v>
      </c>
      <c r="B16" s="217">
        <v>45086</v>
      </c>
      <c r="C16" s="168" t="s">
        <v>184</v>
      </c>
      <c r="D16" s="169" t="s">
        <v>16</v>
      </c>
      <c r="E16" s="200">
        <v>4</v>
      </c>
      <c r="F16" s="170" t="s">
        <v>71</v>
      </c>
      <c r="G16" s="216">
        <v>14927134.98</v>
      </c>
      <c r="H16" s="216">
        <v>5335764.21</v>
      </c>
      <c r="I16" s="216">
        <f t="shared" ref="I16:I25" si="1">G16-H16</f>
        <v>9591370.7699999996</v>
      </c>
      <c r="J16" s="177" t="s">
        <v>23</v>
      </c>
      <c r="K16" s="210">
        <f t="shared" si="0"/>
        <v>0.35745400689074491</v>
      </c>
      <c r="L16" s="302">
        <v>0.33600000000000002</v>
      </c>
      <c r="M16" s="178" t="s">
        <v>14</v>
      </c>
      <c r="N16" s="179">
        <v>1</v>
      </c>
      <c r="O16" s="180">
        <v>877190</v>
      </c>
      <c r="P16" s="212">
        <v>394735.5</v>
      </c>
      <c r="Q16" s="212">
        <v>482454.50000000006</v>
      </c>
      <c r="R16" s="270" t="s">
        <v>137</v>
      </c>
      <c r="S16" s="257" t="s">
        <v>137</v>
      </c>
      <c r="T16" s="167" t="s">
        <v>137</v>
      </c>
    </row>
    <row r="17" spans="1:20" ht="63.75" customHeight="1">
      <c r="A17" s="165" t="s">
        <v>13</v>
      </c>
      <c r="B17" s="172">
        <v>45086</v>
      </c>
      <c r="C17" s="168" t="s">
        <v>185</v>
      </c>
      <c r="D17" s="169" t="s">
        <v>16</v>
      </c>
      <c r="E17" s="200">
        <v>5</v>
      </c>
      <c r="F17" s="170" t="s">
        <v>60</v>
      </c>
      <c r="G17" s="216">
        <v>1935501.2</v>
      </c>
      <c r="H17" s="216">
        <v>1285136.08</v>
      </c>
      <c r="I17" s="216">
        <f t="shared" si="1"/>
        <v>650365.11999999988</v>
      </c>
      <c r="J17" s="184" t="s">
        <v>23</v>
      </c>
      <c r="K17" s="210">
        <f t="shared" si="0"/>
        <v>0.66398102982317975</v>
      </c>
      <c r="L17" s="302">
        <v>0.40699999999999997</v>
      </c>
      <c r="M17" s="185" t="s">
        <v>14</v>
      </c>
      <c r="N17" s="186">
        <v>1</v>
      </c>
      <c r="O17" s="187">
        <v>877190</v>
      </c>
      <c r="P17" s="213">
        <v>394735.5</v>
      </c>
      <c r="Q17" s="213">
        <v>482454.50000000006</v>
      </c>
      <c r="R17" s="270" t="s">
        <v>137</v>
      </c>
      <c r="S17" s="166" t="s">
        <v>137</v>
      </c>
      <c r="T17" s="167" t="s">
        <v>137</v>
      </c>
    </row>
    <row r="18" spans="1:20" ht="42.75">
      <c r="A18" s="165" t="s">
        <v>13</v>
      </c>
      <c r="B18" s="172">
        <v>45086</v>
      </c>
      <c r="C18" s="168" t="s">
        <v>186</v>
      </c>
      <c r="D18" s="169" t="s">
        <v>16</v>
      </c>
      <c r="E18" s="200">
        <v>6</v>
      </c>
      <c r="F18" s="170" t="s">
        <v>61</v>
      </c>
      <c r="G18" s="216">
        <v>1480246.83</v>
      </c>
      <c r="H18" s="216">
        <v>190312.65</v>
      </c>
      <c r="I18" s="216">
        <f t="shared" si="1"/>
        <v>1289934.1800000002</v>
      </c>
      <c r="J18" s="171" t="s">
        <v>23</v>
      </c>
      <c r="K18" s="210">
        <f t="shared" si="0"/>
        <v>0.12856818615852059</v>
      </c>
      <c r="L18" s="302">
        <v>0.13170000000000001</v>
      </c>
      <c r="M18" s="161" t="s">
        <v>14</v>
      </c>
      <c r="N18" s="162">
        <v>1</v>
      </c>
      <c r="O18" s="163">
        <v>877190</v>
      </c>
      <c r="P18" s="213">
        <v>394734</v>
      </c>
      <c r="Q18" s="213">
        <v>482456</v>
      </c>
      <c r="R18" s="270" t="s">
        <v>137</v>
      </c>
      <c r="S18" s="166" t="s">
        <v>137</v>
      </c>
      <c r="T18" s="167" t="s">
        <v>137</v>
      </c>
    </row>
    <row r="19" spans="1:20" ht="71.25">
      <c r="A19" s="165" t="s">
        <v>13</v>
      </c>
      <c r="B19" s="172">
        <v>45090</v>
      </c>
      <c r="C19" s="168" t="s">
        <v>187</v>
      </c>
      <c r="D19" s="169" t="s">
        <v>24</v>
      </c>
      <c r="E19" s="200">
        <v>8</v>
      </c>
      <c r="F19" s="170" t="s">
        <v>62</v>
      </c>
      <c r="G19" s="176">
        <v>48094460.700000003</v>
      </c>
      <c r="H19" s="216">
        <v>3736784.36</v>
      </c>
      <c r="I19" s="216">
        <f t="shared" si="1"/>
        <v>44357676.340000004</v>
      </c>
      <c r="J19" s="171" t="s">
        <v>23</v>
      </c>
      <c r="K19" s="210">
        <f t="shared" si="0"/>
        <v>7.7696772260511068E-2</v>
      </c>
      <c r="L19" s="302">
        <v>0.12759999999999999</v>
      </c>
      <c r="M19" s="161" t="s">
        <v>14</v>
      </c>
      <c r="N19" s="162">
        <v>1</v>
      </c>
      <c r="O19" s="163">
        <v>877190</v>
      </c>
      <c r="P19" s="213">
        <v>394734</v>
      </c>
      <c r="Q19" s="213">
        <v>482456</v>
      </c>
      <c r="R19" s="270" t="s">
        <v>137</v>
      </c>
      <c r="S19" s="166" t="s">
        <v>137</v>
      </c>
      <c r="T19" s="167" t="s">
        <v>137</v>
      </c>
    </row>
    <row r="20" spans="1:20" ht="103.5" customHeight="1">
      <c r="A20" s="165" t="s">
        <v>13</v>
      </c>
      <c r="B20" s="172">
        <v>45090</v>
      </c>
      <c r="C20" s="168" t="s">
        <v>188</v>
      </c>
      <c r="D20" s="169" t="s">
        <v>24</v>
      </c>
      <c r="E20" s="200">
        <v>9</v>
      </c>
      <c r="F20" s="170" t="s">
        <v>63</v>
      </c>
      <c r="G20" s="176">
        <v>10699335.640000001</v>
      </c>
      <c r="H20" s="216">
        <v>1774319.28</v>
      </c>
      <c r="I20" s="216">
        <f t="shared" si="1"/>
        <v>8925016.3600000013</v>
      </c>
      <c r="J20" s="177" t="s">
        <v>23</v>
      </c>
      <c r="K20" s="210">
        <f t="shared" si="0"/>
        <v>0.16583452839507332</v>
      </c>
      <c r="L20" s="302">
        <v>0.21579999999999999</v>
      </c>
      <c r="M20" s="178" t="s">
        <v>14</v>
      </c>
      <c r="N20" s="179">
        <v>1</v>
      </c>
      <c r="O20" s="180">
        <v>877190</v>
      </c>
      <c r="P20" s="212">
        <v>394735.5</v>
      </c>
      <c r="Q20" s="212">
        <v>482454.50000000006</v>
      </c>
      <c r="R20" s="270" t="s">
        <v>137</v>
      </c>
      <c r="S20" s="269" t="s">
        <v>137</v>
      </c>
      <c r="T20" s="167" t="s">
        <v>137</v>
      </c>
    </row>
    <row r="21" spans="1:20" ht="85.5">
      <c r="A21" s="165" t="s">
        <v>13</v>
      </c>
      <c r="B21" s="172">
        <v>45090</v>
      </c>
      <c r="C21" s="168" t="s">
        <v>189</v>
      </c>
      <c r="D21" s="169" t="s">
        <v>16</v>
      </c>
      <c r="E21" s="200">
        <v>10</v>
      </c>
      <c r="F21" s="170" t="s">
        <v>123</v>
      </c>
      <c r="G21" s="176">
        <v>1987365.1400000001</v>
      </c>
      <c r="H21" s="216">
        <v>236715.73</v>
      </c>
      <c r="I21" s="216">
        <f>G21-H21</f>
        <v>1750649.4100000001</v>
      </c>
      <c r="J21" s="177" t="s">
        <v>18</v>
      </c>
      <c r="K21" s="210">
        <f t="shared" si="0"/>
        <v>0.1191103362112913</v>
      </c>
      <c r="L21" s="302">
        <v>0.1691</v>
      </c>
      <c r="M21" s="178" t="s">
        <v>14</v>
      </c>
      <c r="N21" s="179">
        <v>1</v>
      </c>
      <c r="O21" s="180">
        <v>877190</v>
      </c>
      <c r="P21" s="213">
        <v>394735</v>
      </c>
      <c r="Q21" s="213">
        <v>482455</v>
      </c>
      <c r="R21" s="270" t="s">
        <v>137</v>
      </c>
      <c r="S21" s="269" t="s">
        <v>137</v>
      </c>
      <c r="T21" s="167" t="s">
        <v>137</v>
      </c>
    </row>
    <row r="22" spans="1:20" ht="68.25" customHeight="1">
      <c r="A22" s="165" t="s">
        <v>13</v>
      </c>
      <c r="B22" s="172">
        <v>45086</v>
      </c>
      <c r="C22" s="168" t="s">
        <v>190</v>
      </c>
      <c r="D22" s="169" t="s">
        <v>16</v>
      </c>
      <c r="E22" s="200">
        <v>11</v>
      </c>
      <c r="F22" s="170" t="s">
        <v>64</v>
      </c>
      <c r="G22" s="176">
        <v>2381024.31</v>
      </c>
      <c r="H22" s="216">
        <v>985356.07</v>
      </c>
      <c r="I22" s="216">
        <f t="shared" si="1"/>
        <v>1395668.2400000002</v>
      </c>
      <c r="J22" s="177" t="s">
        <v>23</v>
      </c>
      <c r="K22" s="210">
        <f t="shared" si="0"/>
        <v>0.41383704730003362</v>
      </c>
      <c r="L22" s="302">
        <v>0.2853</v>
      </c>
      <c r="M22" s="178" t="s">
        <v>14</v>
      </c>
      <c r="N22" s="179">
        <v>1</v>
      </c>
      <c r="O22" s="180">
        <v>877190</v>
      </c>
      <c r="P22" s="213">
        <v>394735</v>
      </c>
      <c r="Q22" s="213">
        <v>482455</v>
      </c>
      <c r="R22" s="270" t="s">
        <v>137</v>
      </c>
      <c r="S22" s="269" t="s">
        <v>137</v>
      </c>
      <c r="T22" s="167" t="s">
        <v>137</v>
      </c>
    </row>
    <row r="23" spans="1:20" ht="67.5" customHeight="1">
      <c r="A23" s="165" t="s">
        <v>13</v>
      </c>
      <c r="B23" s="172">
        <v>45086</v>
      </c>
      <c r="C23" s="168" t="s">
        <v>191</v>
      </c>
      <c r="D23" s="169" t="s">
        <v>16</v>
      </c>
      <c r="E23" s="200">
        <v>12</v>
      </c>
      <c r="F23" s="170" t="s">
        <v>65</v>
      </c>
      <c r="G23" s="176">
        <v>1608883.95</v>
      </c>
      <c r="H23" s="216">
        <v>146775.84</v>
      </c>
      <c r="I23" s="216">
        <f t="shared" si="1"/>
        <v>1462108.1099999999</v>
      </c>
      <c r="J23" s="177" t="s">
        <v>23</v>
      </c>
      <c r="K23" s="210">
        <f t="shared" si="0"/>
        <v>9.1228357396442417E-2</v>
      </c>
      <c r="L23" s="302">
        <v>8.0699999999999994E-2</v>
      </c>
      <c r="M23" s="178" t="s">
        <v>14</v>
      </c>
      <c r="N23" s="179">
        <v>1</v>
      </c>
      <c r="O23" s="180">
        <v>877190</v>
      </c>
      <c r="P23" s="213">
        <v>394735.5</v>
      </c>
      <c r="Q23" s="213">
        <v>482456</v>
      </c>
      <c r="R23" s="270" t="s">
        <v>137</v>
      </c>
      <c r="S23" s="269" t="s">
        <v>137</v>
      </c>
      <c r="T23" s="167" t="s">
        <v>137</v>
      </c>
    </row>
    <row r="24" spans="1:20" ht="42.75">
      <c r="A24" s="271" t="s">
        <v>13</v>
      </c>
      <c r="B24" s="172">
        <v>44964</v>
      </c>
      <c r="C24" s="272" t="s">
        <v>192</v>
      </c>
      <c r="D24" s="273" t="s">
        <v>16</v>
      </c>
      <c r="E24" s="274">
        <v>13</v>
      </c>
      <c r="F24" s="275" t="s">
        <v>112</v>
      </c>
      <c r="G24" s="276">
        <v>2500000</v>
      </c>
      <c r="H24" s="277">
        <v>556602.80000000005</v>
      </c>
      <c r="I24" s="277">
        <f t="shared" si="1"/>
        <v>1943397.2</v>
      </c>
      <c r="J24" s="278" t="s">
        <v>66</v>
      </c>
      <c r="K24" s="279">
        <f t="shared" si="0"/>
        <v>0.22264112000000003</v>
      </c>
      <c r="L24" s="303">
        <v>0.74380000000000002</v>
      </c>
      <c r="M24" s="280" t="s">
        <v>14</v>
      </c>
      <c r="N24" s="281">
        <v>1</v>
      </c>
      <c r="O24" s="282">
        <v>948990</v>
      </c>
      <c r="P24" s="283">
        <v>379596</v>
      </c>
      <c r="Q24" s="283">
        <v>569394</v>
      </c>
      <c r="R24" s="270" t="s">
        <v>137</v>
      </c>
      <c r="S24" s="269" t="s">
        <v>137</v>
      </c>
      <c r="T24" s="167" t="s">
        <v>137</v>
      </c>
    </row>
    <row r="25" spans="1:20" ht="87.75" customHeight="1">
      <c r="A25" s="271" t="s">
        <v>13</v>
      </c>
      <c r="B25" s="284">
        <v>44939</v>
      </c>
      <c r="C25" s="272" t="s">
        <v>95</v>
      </c>
      <c r="D25" s="273" t="s">
        <v>24</v>
      </c>
      <c r="E25" s="274">
        <v>17</v>
      </c>
      <c r="F25" s="285" t="s">
        <v>94</v>
      </c>
      <c r="G25" s="276">
        <v>24999999.989999998</v>
      </c>
      <c r="H25" s="277">
        <v>24999999.989999998</v>
      </c>
      <c r="I25" s="277">
        <f t="shared" si="1"/>
        <v>0</v>
      </c>
      <c r="J25" s="278" t="s">
        <v>66</v>
      </c>
      <c r="K25" s="279">
        <f t="shared" si="0"/>
        <v>1</v>
      </c>
      <c r="L25" s="279">
        <v>1</v>
      </c>
      <c r="M25" s="280" t="s">
        <v>14</v>
      </c>
      <c r="N25" s="281">
        <v>1</v>
      </c>
      <c r="O25" s="282">
        <v>877190</v>
      </c>
      <c r="P25" s="283">
        <v>394735.5</v>
      </c>
      <c r="Q25" s="283">
        <v>482454.50000000006</v>
      </c>
      <c r="R25" s="19" t="s">
        <v>113</v>
      </c>
      <c r="S25" s="19" t="s">
        <v>114</v>
      </c>
      <c r="T25" s="20" t="s">
        <v>115</v>
      </c>
    </row>
    <row r="26" spans="1:20" ht="120" customHeight="1">
      <c r="A26" s="165" t="s">
        <v>13</v>
      </c>
      <c r="B26" s="172">
        <v>45068</v>
      </c>
      <c r="C26" s="168" t="s">
        <v>193</v>
      </c>
      <c r="D26" s="169" t="s">
        <v>24</v>
      </c>
      <c r="E26" s="200">
        <v>18</v>
      </c>
      <c r="F26" s="173" t="s">
        <v>116</v>
      </c>
      <c r="G26" s="339">
        <v>0</v>
      </c>
      <c r="H26" s="339">
        <v>0</v>
      </c>
      <c r="I26" s="339">
        <v>0</v>
      </c>
      <c r="J26" s="270" t="s">
        <v>21</v>
      </c>
      <c r="K26" s="270" t="s">
        <v>21</v>
      </c>
      <c r="L26" s="270" t="s">
        <v>21</v>
      </c>
      <c r="M26" s="270" t="s">
        <v>21</v>
      </c>
      <c r="N26" s="270" t="s">
        <v>21</v>
      </c>
      <c r="O26" s="270" t="s">
        <v>21</v>
      </c>
      <c r="P26" s="270" t="s">
        <v>21</v>
      </c>
      <c r="Q26" s="270" t="s">
        <v>21</v>
      </c>
      <c r="R26" s="270" t="s">
        <v>21</v>
      </c>
      <c r="S26" s="166" t="s">
        <v>21</v>
      </c>
      <c r="T26" s="167" t="s">
        <v>21</v>
      </c>
    </row>
    <row r="27" spans="1:20" ht="114">
      <c r="A27" s="165" t="s">
        <v>13</v>
      </c>
      <c r="B27" s="172">
        <v>45068</v>
      </c>
      <c r="C27" s="168" t="s">
        <v>194</v>
      </c>
      <c r="D27" s="169" t="s">
        <v>24</v>
      </c>
      <c r="E27" s="200">
        <v>19</v>
      </c>
      <c r="F27" s="173" t="s">
        <v>117</v>
      </c>
      <c r="G27" s="339">
        <v>0</v>
      </c>
      <c r="H27" s="339">
        <v>0</v>
      </c>
      <c r="I27" s="339">
        <v>0</v>
      </c>
      <c r="J27" s="270" t="s">
        <v>21</v>
      </c>
      <c r="K27" s="270" t="s">
        <v>21</v>
      </c>
      <c r="L27" s="270" t="s">
        <v>21</v>
      </c>
      <c r="M27" s="270" t="s">
        <v>21</v>
      </c>
      <c r="N27" s="270" t="s">
        <v>21</v>
      </c>
      <c r="O27" s="270" t="s">
        <v>21</v>
      </c>
      <c r="P27" s="270" t="s">
        <v>21</v>
      </c>
      <c r="Q27" s="270" t="s">
        <v>21</v>
      </c>
      <c r="R27" s="270" t="s">
        <v>21</v>
      </c>
      <c r="S27" s="270" t="s">
        <v>21</v>
      </c>
      <c r="T27" s="286" t="s">
        <v>21</v>
      </c>
    </row>
    <row r="28" spans="1:20" ht="128.25">
      <c r="A28" s="165" t="s">
        <v>13</v>
      </c>
      <c r="B28" s="172">
        <v>45068</v>
      </c>
      <c r="C28" s="168" t="s">
        <v>195</v>
      </c>
      <c r="D28" s="169" t="s">
        <v>24</v>
      </c>
      <c r="E28" s="200">
        <v>20</v>
      </c>
      <c r="F28" s="173" t="s">
        <v>118</v>
      </c>
      <c r="G28" s="339">
        <v>0</v>
      </c>
      <c r="H28" s="339">
        <v>0</v>
      </c>
      <c r="I28" s="339">
        <v>0</v>
      </c>
      <c r="J28" s="270" t="s">
        <v>21</v>
      </c>
      <c r="K28" s="270" t="s">
        <v>21</v>
      </c>
      <c r="L28" s="270" t="s">
        <v>21</v>
      </c>
      <c r="M28" s="270" t="s">
        <v>21</v>
      </c>
      <c r="N28" s="270" t="s">
        <v>21</v>
      </c>
      <c r="O28" s="270" t="s">
        <v>21</v>
      </c>
      <c r="P28" s="270" t="s">
        <v>21</v>
      </c>
      <c r="Q28" s="270" t="s">
        <v>21</v>
      </c>
      <c r="R28" s="270" t="s">
        <v>21</v>
      </c>
      <c r="S28" s="270" t="s">
        <v>21</v>
      </c>
      <c r="T28" s="286" t="s">
        <v>21</v>
      </c>
    </row>
    <row r="29" spans="1:20" ht="71.25">
      <c r="A29" s="271" t="s">
        <v>13</v>
      </c>
      <c r="B29" s="284">
        <v>45054</v>
      </c>
      <c r="C29" s="272" t="s">
        <v>182</v>
      </c>
      <c r="D29" s="273" t="s">
        <v>119</v>
      </c>
      <c r="E29" s="274">
        <v>21</v>
      </c>
      <c r="F29" s="285" t="s">
        <v>120</v>
      </c>
      <c r="G29" s="276">
        <v>882942.86</v>
      </c>
      <c r="H29" s="277">
        <v>567163.38</v>
      </c>
      <c r="I29" s="277">
        <f t="shared" ref="I29:I35" si="2">G29-H29</f>
        <v>315779.48</v>
      </c>
      <c r="J29" s="278" t="s">
        <v>66</v>
      </c>
      <c r="K29" s="279">
        <f t="shared" ref="K29:K32" si="3">H29/G29</f>
        <v>0.6423557012511546</v>
      </c>
      <c r="L29" s="279">
        <v>1</v>
      </c>
      <c r="M29" s="340" t="s">
        <v>121</v>
      </c>
      <c r="N29" s="341">
        <v>21</v>
      </c>
      <c r="O29" s="282">
        <v>300</v>
      </c>
      <c r="P29" s="283">
        <v>120</v>
      </c>
      <c r="Q29" s="283">
        <v>180</v>
      </c>
      <c r="R29" s="19" t="s">
        <v>113</v>
      </c>
      <c r="S29" s="19" t="s">
        <v>196</v>
      </c>
      <c r="T29" s="338" t="s">
        <v>197</v>
      </c>
    </row>
    <row r="30" spans="1:20" ht="99.75">
      <c r="A30" s="271" t="s">
        <v>13</v>
      </c>
      <c r="B30" s="284">
        <v>45079</v>
      </c>
      <c r="C30" s="272" t="s">
        <v>198</v>
      </c>
      <c r="D30" s="273" t="s">
        <v>24</v>
      </c>
      <c r="E30" s="274">
        <v>22</v>
      </c>
      <c r="F30" s="285" t="s">
        <v>199</v>
      </c>
      <c r="G30" s="276">
        <v>1984486</v>
      </c>
      <c r="H30" s="277">
        <v>0</v>
      </c>
      <c r="I30" s="277">
        <f t="shared" si="2"/>
        <v>1984486</v>
      </c>
      <c r="J30" s="278" t="s">
        <v>66</v>
      </c>
      <c r="K30" s="279">
        <f t="shared" si="3"/>
        <v>0</v>
      </c>
      <c r="L30" s="279">
        <v>0</v>
      </c>
      <c r="M30" s="340" t="s">
        <v>200</v>
      </c>
      <c r="N30" s="340">
        <v>7260.34</v>
      </c>
      <c r="O30" s="282">
        <v>300</v>
      </c>
      <c r="P30" s="283">
        <v>120</v>
      </c>
      <c r="Q30" s="283">
        <v>180</v>
      </c>
      <c r="R30" s="337" t="s">
        <v>21</v>
      </c>
      <c r="S30" s="19" t="s">
        <v>21</v>
      </c>
      <c r="T30" s="338" t="s">
        <v>21</v>
      </c>
    </row>
    <row r="31" spans="1:20" ht="99.75">
      <c r="A31" s="271" t="s">
        <v>13</v>
      </c>
      <c r="B31" s="284">
        <v>45079</v>
      </c>
      <c r="C31" s="272" t="s">
        <v>201</v>
      </c>
      <c r="D31" s="273" t="s">
        <v>24</v>
      </c>
      <c r="E31" s="274">
        <v>23</v>
      </c>
      <c r="F31" s="285" t="s">
        <v>202</v>
      </c>
      <c r="G31" s="276">
        <v>1922267.61</v>
      </c>
      <c r="H31" s="277">
        <v>0</v>
      </c>
      <c r="I31" s="277">
        <f t="shared" si="2"/>
        <v>1922267.61</v>
      </c>
      <c r="J31" s="278" t="s">
        <v>66</v>
      </c>
      <c r="K31" s="279">
        <f t="shared" si="3"/>
        <v>0</v>
      </c>
      <c r="L31" s="279">
        <v>0</v>
      </c>
      <c r="M31" s="340" t="s">
        <v>200</v>
      </c>
      <c r="N31" s="341">
        <v>7501.97</v>
      </c>
      <c r="O31" s="282">
        <v>300</v>
      </c>
      <c r="P31" s="283">
        <v>120</v>
      </c>
      <c r="Q31" s="283">
        <v>180</v>
      </c>
      <c r="R31" s="337" t="s">
        <v>21</v>
      </c>
      <c r="S31" s="19" t="s">
        <v>21</v>
      </c>
      <c r="T31" s="338" t="s">
        <v>21</v>
      </c>
    </row>
    <row r="32" spans="1:20" ht="99.75">
      <c r="A32" s="349" t="s">
        <v>13</v>
      </c>
      <c r="B32" s="284">
        <v>45079</v>
      </c>
      <c r="C32" s="272" t="s">
        <v>203</v>
      </c>
      <c r="D32" s="273" t="s">
        <v>24</v>
      </c>
      <c r="E32" s="274">
        <v>50</v>
      </c>
      <c r="F32" s="285" t="s">
        <v>204</v>
      </c>
      <c r="G32" s="276">
        <v>3039865.84</v>
      </c>
      <c r="H32" s="277">
        <v>0</v>
      </c>
      <c r="I32" s="277">
        <f t="shared" si="2"/>
        <v>3039865.84</v>
      </c>
      <c r="J32" s="278" t="s">
        <v>66</v>
      </c>
      <c r="K32" s="279">
        <f t="shared" si="3"/>
        <v>0</v>
      </c>
      <c r="L32" s="279">
        <v>0</v>
      </c>
      <c r="M32" s="340" t="s">
        <v>14</v>
      </c>
      <c r="N32" s="341">
        <v>1</v>
      </c>
      <c r="O32" s="282">
        <v>650</v>
      </c>
      <c r="P32" s="283">
        <v>292</v>
      </c>
      <c r="Q32" s="283">
        <v>358</v>
      </c>
      <c r="R32" s="337" t="s">
        <v>21</v>
      </c>
      <c r="S32" s="19" t="s">
        <v>21</v>
      </c>
      <c r="T32" s="338" t="s">
        <v>21</v>
      </c>
    </row>
    <row r="33" spans="1:20" ht="67.5" customHeight="1">
      <c r="A33" s="350" t="s">
        <v>13</v>
      </c>
      <c r="B33" s="172">
        <v>45083</v>
      </c>
      <c r="C33" s="168" t="s">
        <v>205</v>
      </c>
      <c r="D33" s="169" t="s">
        <v>24</v>
      </c>
      <c r="E33" s="200">
        <v>51</v>
      </c>
      <c r="F33" s="173" t="s">
        <v>206</v>
      </c>
      <c r="G33" s="342">
        <v>0</v>
      </c>
      <c r="H33" s="343">
        <v>0</v>
      </c>
      <c r="I33" s="343">
        <f t="shared" si="2"/>
        <v>0</v>
      </c>
      <c r="J33" s="270" t="s">
        <v>21</v>
      </c>
      <c r="K33" s="270" t="s">
        <v>21</v>
      </c>
      <c r="L33" s="270" t="s">
        <v>21</v>
      </c>
      <c r="M33" s="270" t="s">
        <v>21</v>
      </c>
      <c r="N33" s="270" t="s">
        <v>21</v>
      </c>
      <c r="O33" s="270" t="s">
        <v>21</v>
      </c>
      <c r="P33" s="270" t="s">
        <v>21</v>
      </c>
      <c r="Q33" s="270" t="s">
        <v>21</v>
      </c>
      <c r="R33" s="270" t="s">
        <v>21</v>
      </c>
      <c r="S33" s="166" t="s">
        <v>21</v>
      </c>
      <c r="T33" s="286" t="s">
        <v>21</v>
      </c>
    </row>
    <row r="34" spans="1:20" ht="88.5" customHeight="1">
      <c r="A34" s="350" t="s">
        <v>13</v>
      </c>
      <c r="B34" s="172">
        <v>45084</v>
      </c>
      <c r="C34" s="168" t="s">
        <v>207</v>
      </c>
      <c r="D34" s="169" t="s">
        <v>24</v>
      </c>
      <c r="E34" s="200">
        <v>52</v>
      </c>
      <c r="F34" s="173" t="s">
        <v>208</v>
      </c>
      <c r="G34" s="176">
        <v>2060000</v>
      </c>
      <c r="H34" s="343">
        <v>0</v>
      </c>
      <c r="I34" s="344">
        <f t="shared" si="2"/>
        <v>2060000</v>
      </c>
      <c r="J34" s="177" t="s">
        <v>66</v>
      </c>
      <c r="K34" s="210">
        <v>0</v>
      </c>
      <c r="L34" s="210">
        <v>0</v>
      </c>
      <c r="M34" s="345" t="s">
        <v>14</v>
      </c>
      <c r="N34" s="346">
        <v>1</v>
      </c>
      <c r="O34" s="180">
        <v>650</v>
      </c>
      <c r="P34" s="213">
        <v>292</v>
      </c>
      <c r="Q34" s="213">
        <v>358</v>
      </c>
      <c r="R34" s="337" t="s">
        <v>21</v>
      </c>
      <c r="S34" s="19" t="s">
        <v>21</v>
      </c>
      <c r="T34" s="338" t="s">
        <v>21</v>
      </c>
    </row>
    <row r="35" spans="1:20" s="183" customFormat="1" ht="71.25" customHeight="1" thickBot="1">
      <c r="A35" s="351" t="s">
        <v>13</v>
      </c>
      <c r="B35" s="23">
        <v>45085</v>
      </c>
      <c r="C35" s="24" t="s">
        <v>209</v>
      </c>
      <c r="D35" s="25" t="s">
        <v>16</v>
      </c>
      <c r="E35" s="287">
        <v>53</v>
      </c>
      <c r="F35" s="288" t="s">
        <v>210</v>
      </c>
      <c r="G35" s="289">
        <v>1694606.02</v>
      </c>
      <c r="H35" s="347">
        <v>0</v>
      </c>
      <c r="I35" s="348">
        <f t="shared" si="2"/>
        <v>1694606.02</v>
      </c>
      <c r="J35" s="181" t="s">
        <v>66</v>
      </c>
      <c r="K35" s="290">
        <v>0</v>
      </c>
      <c r="L35" s="290">
        <v>0</v>
      </c>
      <c r="M35" s="335" t="s">
        <v>14</v>
      </c>
      <c r="N35" s="291">
        <v>1</v>
      </c>
      <c r="O35" s="182">
        <v>500</v>
      </c>
      <c r="P35" s="292">
        <v>200</v>
      </c>
      <c r="Q35" s="292">
        <v>300</v>
      </c>
      <c r="R35" s="293" t="s">
        <v>21</v>
      </c>
      <c r="S35" s="33" t="s">
        <v>21</v>
      </c>
      <c r="T35" s="304" t="s">
        <v>21</v>
      </c>
    </row>
    <row r="36" spans="1:20" ht="22.5" customHeight="1" thickTop="1" thickBot="1">
      <c r="A36" s="35"/>
      <c r="B36" s="35"/>
      <c r="C36" s="35"/>
      <c r="D36" s="35"/>
      <c r="E36" s="36"/>
      <c r="F36" s="142" t="s">
        <v>9</v>
      </c>
      <c r="G36" s="143">
        <f>SUM(G15:G35)</f>
        <v>124828967.15000001</v>
      </c>
      <c r="H36" s="143">
        <f>SUM(H15:H35)</f>
        <v>40158053.880000003</v>
      </c>
      <c r="I36" s="143">
        <f>SUM(I15:I35)</f>
        <v>84670913.269999996</v>
      </c>
      <c r="J36" s="189"/>
      <c r="K36" s="40"/>
      <c r="L36" s="40"/>
      <c r="M36" s="41"/>
      <c r="N36" s="42"/>
      <c r="O36" s="42"/>
      <c r="P36" s="43"/>
      <c r="Q36" s="40"/>
      <c r="R36" s="40"/>
    </row>
    <row r="37" spans="1:20" ht="15.75" thickTop="1">
      <c r="A37" s="40"/>
      <c r="B37" s="40"/>
      <c r="C37" s="144"/>
      <c r="D37" s="40"/>
      <c r="E37" s="140"/>
      <c r="F37" s="145"/>
      <c r="G37" s="47"/>
      <c r="H37" s="48"/>
      <c r="I37" s="48"/>
      <c r="J37" s="43"/>
      <c r="K37" s="40"/>
      <c r="L37" s="17"/>
      <c r="M37" s="49"/>
      <c r="N37" s="42"/>
      <c r="O37" s="42"/>
      <c r="P37" s="43"/>
      <c r="Q37" s="40"/>
      <c r="R37" s="40"/>
    </row>
    <row r="38" spans="1:20">
      <c r="A38" s="50" t="s">
        <v>22</v>
      </c>
      <c r="B38" s="17"/>
      <c r="C38" s="17"/>
      <c r="D38" s="17"/>
      <c r="E38" s="17"/>
      <c r="F38" s="51"/>
      <c r="G38" s="52"/>
      <c r="H38" s="17"/>
      <c r="I38" s="146"/>
      <c r="J38" s="17"/>
      <c r="K38" s="17"/>
      <c r="L38"/>
      <c r="M38" s="17"/>
      <c r="N38" s="17"/>
      <c r="O38" s="17"/>
      <c r="P38" s="17"/>
      <c r="Q38" s="17"/>
      <c r="R38" s="17"/>
    </row>
    <row r="39" spans="1:20">
      <c r="G39" s="56"/>
      <c r="H39" s="56"/>
      <c r="I39" s="56"/>
    </row>
    <row r="40" spans="1:20">
      <c r="G40" s="56"/>
    </row>
    <row r="41" spans="1:20">
      <c r="G41" s="56"/>
    </row>
    <row r="42" spans="1:20">
      <c r="G42" s="56"/>
    </row>
    <row r="43" spans="1:20">
      <c r="G43" s="56"/>
    </row>
  </sheetData>
  <mergeCells count="21">
    <mergeCell ref="A7:B7"/>
    <mergeCell ref="C7:E7"/>
    <mergeCell ref="R13:R14"/>
    <mergeCell ref="D13:D14"/>
    <mergeCell ref="E3:P3"/>
    <mergeCell ref="A4:T4"/>
    <mergeCell ref="F13:F14"/>
    <mergeCell ref="G13:G14"/>
    <mergeCell ref="H13:H14"/>
    <mergeCell ref="I13:I14"/>
    <mergeCell ref="A2:T2"/>
    <mergeCell ref="M13:N13"/>
    <mergeCell ref="O13:Q13"/>
    <mergeCell ref="S13:S14"/>
    <mergeCell ref="S12:T12"/>
    <mergeCell ref="A6:B6"/>
    <mergeCell ref="C6:E6"/>
    <mergeCell ref="A8:B8"/>
    <mergeCell ref="C8:E8"/>
    <mergeCell ref="A9:B9"/>
    <mergeCell ref="C9:E9"/>
  </mergeCells>
  <printOptions horizontalCentered="1"/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opLeftCell="A25" zoomScale="93" zoomScaleNormal="100" workbookViewId="0">
      <selection sqref="A1:T37"/>
    </sheetView>
  </sheetViews>
  <sheetFormatPr baseColWidth="10" defaultRowHeight="15"/>
  <cols>
    <col min="1" max="1" width="12.42578125" customWidth="1"/>
    <col min="2" max="2" width="12" customWidth="1"/>
    <col min="3" max="3" width="23" customWidth="1"/>
    <col min="4" max="4" width="6.28515625" customWidth="1"/>
    <col min="5" max="5" width="11.5703125" customWidth="1"/>
    <col min="6" max="6" width="32.140625" customWidth="1"/>
    <col min="7" max="7" width="14.7109375" customWidth="1"/>
    <col min="8" max="8" width="16.28515625" customWidth="1"/>
    <col min="9" max="9" width="13.5703125" bestFit="1" customWidth="1"/>
    <col min="10" max="10" width="10.140625" customWidth="1"/>
    <col min="11" max="11" width="9.42578125" style="220" customWidth="1"/>
    <col min="12" max="12" width="11.28515625" bestFit="1" customWidth="1"/>
    <col min="13" max="13" width="9.5703125" bestFit="1" customWidth="1"/>
    <col min="14" max="14" width="10.85546875" customWidth="1"/>
    <col min="15" max="17" width="13.7109375" bestFit="1" customWidth="1"/>
    <col min="18" max="18" width="12.42578125" customWidth="1"/>
    <col min="19" max="19" width="12.85546875" customWidth="1"/>
  </cols>
  <sheetData>
    <row r="2" spans="1:20" ht="51" customHeight="1">
      <c r="A2" s="395" t="s">
        <v>12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</row>
    <row r="3" spans="1:20" ht="24.75" customHeight="1">
      <c r="A3" s="358"/>
      <c r="B3" s="358"/>
      <c r="C3" s="358"/>
      <c r="D3" s="358"/>
      <c r="E3" s="395" t="s">
        <v>258</v>
      </c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58"/>
      <c r="R3" s="358"/>
      <c r="S3" s="358"/>
      <c r="T3" s="358"/>
    </row>
    <row r="4" spans="1:20" ht="24.75" customHeight="1">
      <c r="A4" s="419" t="s">
        <v>97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</row>
    <row r="5" spans="1:20" ht="18.75">
      <c r="A5" s="419" t="s">
        <v>98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</row>
    <row r="6" spans="1:20" s="439" customFormat="1" ht="19.5" thickBot="1">
      <c r="A6" s="440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</row>
    <row r="7" spans="1:20" s="3" customFormat="1" ht="24.95" customHeight="1">
      <c r="A7" s="399" t="s">
        <v>10</v>
      </c>
      <c r="B7" s="400"/>
      <c r="C7" s="420">
        <v>193259766</v>
      </c>
      <c r="D7" s="421"/>
      <c r="E7" s="5"/>
      <c r="I7" s="2"/>
      <c r="K7" s="221"/>
      <c r="N7"/>
      <c r="O7"/>
      <c r="P7"/>
    </row>
    <row r="8" spans="1:20" s="3" customFormat="1" ht="18.75">
      <c r="A8" s="415" t="s">
        <v>11</v>
      </c>
      <c r="B8" s="416"/>
      <c r="C8" s="417">
        <f>G35</f>
        <v>83048587.769999996</v>
      </c>
      <c r="D8" s="418"/>
      <c r="E8" s="5"/>
      <c r="I8" s="2"/>
      <c r="K8" s="221"/>
      <c r="N8"/>
      <c r="O8"/>
      <c r="P8"/>
    </row>
    <row r="9" spans="1:20" s="3" customFormat="1" ht="18.75">
      <c r="A9" s="403" t="s">
        <v>99</v>
      </c>
      <c r="B9" s="404"/>
      <c r="C9" s="417">
        <v>7104.16</v>
      </c>
      <c r="D9" s="418"/>
      <c r="E9" s="5"/>
      <c r="I9" s="2"/>
      <c r="K9" s="221"/>
      <c r="N9"/>
      <c r="O9"/>
      <c r="P9"/>
    </row>
    <row r="10" spans="1:20" s="3" customFormat="1" ht="18.75">
      <c r="A10" s="403" t="s">
        <v>0</v>
      </c>
      <c r="B10" s="404"/>
      <c r="C10" s="422">
        <f>H35</f>
        <v>23796773.459999997</v>
      </c>
      <c r="D10" s="423"/>
      <c r="E10" s="5"/>
      <c r="F10" s="175"/>
      <c r="I10" s="2"/>
      <c r="K10" s="221"/>
      <c r="N10"/>
      <c r="O10"/>
      <c r="P10"/>
    </row>
    <row r="11" spans="1:20" s="3" customFormat="1" ht="19.5" thickBot="1">
      <c r="A11" s="424" t="s">
        <v>1</v>
      </c>
      <c r="B11" s="425"/>
      <c r="C11" s="409">
        <f>C8-C10</f>
        <v>59251814.310000002</v>
      </c>
      <c r="D11" s="410"/>
      <c r="E11" s="7"/>
      <c r="F11" s="5"/>
      <c r="G11" s="5"/>
      <c r="I11" s="2"/>
      <c r="K11" s="221"/>
      <c r="N11"/>
      <c r="O11"/>
      <c r="P11"/>
    </row>
    <row r="12" spans="1:20" ht="19.5" thickBot="1">
      <c r="K12"/>
      <c r="R12" s="222"/>
      <c r="S12" s="223"/>
    </row>
    <row r="13" spans="1:20" ht="16.5" thickTop="1" thickBot="1">
      <c r="A13" s="224"/>
      <c r="B13" s="224"/>
      <c r="C13" s="224"/>
      <c r="D13" s="224"/>
      <c r="E13" s="224"/>
      <c r="F13" s="224"/>
      <c r="G13" s="225" t="s">
        <v>2</v>
      </c>
      <c r="H13" s="226" t="s">
        <v>3</v>
      </c>
      <c r="I13" s="301" t="s">
        <v>4</v>
      </c>
      <c r="J13" s="227"/>
      <c r="K13" s="228"/>
      <c r="L13" s="228"/>
      <c r="M13" s="228"/>
      <c r="N13" s="228"/>
      <c r="O13" s="228"/>
      <c r="P13" s="228"/>
      <c r="Q13" s="228"/>
      <c r="R13" s="229"/>
      <c r="S13" s="398" t="s">
        <v>259</v>
      </c>
      <c r="T13" s="398"/>
    </row>
    <row r="14" spans="1:20" ht="21.75" customHeight="1" thickBot="1">
      <c r="A14" s="202" t="s">
        <v>85</v>
      </c>
      <c r="B14" s="203" t="s">
        <v>86</v>
      </c>
      <c r="C14" s="203" t="s">
        <v>87</v>
      </c>
      <c r="D14" s="389" t="s">
        <v>88</v>
      </c>
      <c r="E14" s="214" t="s">
        <v>89</v>
      </c>
      <c r="F14" s="389" t="s">
        <v>5</v>
      </c>
      <c r="G14" s="391" t="s">
        <v>6</v>
      </c>
      <c r="H14" s="393" t="s">
        <v>6</v>
      </c>
      <c r="I14" s="393" t="s">
        <v>6</v>
      </c>
      <c r="J14" s="203" t="s">
        <v>72</v>
      </c>
      <c r="K14" s="203" t="s">
        <v>73</v>
      </c>
      <c r="L14" s="203" t="s">
        <v>74</v>
      </c>
      <c r="M14" s="397" t="s">
        <v>75</v>
      </c>
      <c r="N14" s="397"/>
      <c r="O14" s="397" t="s">
        <v>7</v>
      </c>
      <c r="P14" s="397"/>
      <c r="Q14" s="397"/>
      <c r="R14" s="413" t="s">
        <v>96</v>
      </c>
      <c r="S14" s="389" t="s">
        <v>8</v>
      </c>
      <c r="T14" s="203" t="s">
        <v>76</v>
      </c>
    </row>
    <row r="15" spans="1:20" ht="27.75" customHeight="1" thickTop="1" thickBot="1">
      <c r="A15" s="209" t="s">
        <v>90</v>
      </c>
      <c r="B15" s="209" t="s">
        <v>91</v>
      </c>
      <c r="C15" s="209" t="s">
        <v>92</v>
      </c>
      <c r="D15" s="390"/>
      <c r="E15" s="215" t="s">
        <v>93</v>
      </c>
      <c r="F15" s="390"/>
      <c r="G15" s="392"/>
      <c r="H15" s="394"/>
      <c r="I15" s="394"/>
      <c r="J15" s="209" t="s">
        <v>77</v>
      </c>
      <c r="K15" s="205" t="s">
        <v>78</v>
      </c>
      <c r="L15" s="209" t="s">
        <v>79</v>
      </c>
      <c r="M15" s="206" t="s">
        <v>80</v>
      </c>
      <c r="N15" s="207" t="s">
        <v>81</v>
      </c>
      <c r="O15" s="208" t="s">
        <v>6</v>
      </c>
      <c r="P15" s="206" t="s">
        <v>82</v>
      </c>
      <c r="Q15" s="206" t="s">
        <v>83</v>
      </c>
      <c r="R15" s="414"/>
      <c r="S15" s="390"/>
      <c r="T15" s="209" t="s">
        <v>84</v>
      </c>
    </row>
    <row r="16" spans="1:20" ht="28.5">
      <c r="A16" s="309" t="s">
        <v>100</v>
      </c>
      <c r="B16" s="310" t="s">
        <v>20</v>
      </c>
      <c r="C16" s="310" t="s">
        <v>20</v>
      </c>
      <c r="D16" s="310" t="s">
        <v>20</v>
      </c>
      <c r="E16" s="311" t="s">
        <v>101</v>
      </c>
      <c r="F16" s="352" t="s">
        <v>102</v>
      </c>
      <c r="G16" s="312">
        <v>39242142.299999997</v>
      </c>
      <c r="H16" s="313">
        <v>23545285.379999999</v>
      </c>
      <c r="I16" s="314">
        <f>G16-H16</f>
        <v>15696856.919999998</v>
      </c>
      <c r="J16" s="310" t="s">
        <v>20</v>
      </c>
      <c r="K16" s="315">
        <f>H16/G16</f>
        <v>0.6</v>
      </c>
      <c r="L16" s="316">
        <f>K16</f>
        <v>0.6</v>
      </c>
      <c r="M16" s="310" t="s">
        <v>20</v>
      </c>
      <c r="N16" s="310" t="s">
        <v>20</v>
      </c>
      <c r="O16" s="310" t="s">
        <v>103</v>
      </c>
      <c r="P16" s="310" t="s">
        <v>103</v>
      </c>
      <c r="Q16" s="310" t="s">
        <v>103</v>
      </c>
      <c r="R16" s="310" t="s">
        <v>20</v>
      </c>
      <c r="S16" s="317" t="s">
        <v>104</v>
      </c>
      <c r="T16" s="317" t="s">
        <v>105</v>
      </c>
    </row>
    <row r="17" spans="1:20" ht="42.75">
      <c r="A17" s="309" t="s">
        <v>138</v>
      </c>
      <c r="B17" s="318">
        <v>45069</v>
      </c>
      <c r="C17" s="319" t="s">
        <v>139</v>
      </c>
      <c r="D17" s="319">
        <v>1137</v>
      </c>
      <c r="E17" s="311" t="s">
        <v>140</v>
      </c>
      <c r="F17" s="352" t="s">
        <v>141</v>
      </c>
      <c r="G17" s="312">
        <v>1005952.37</v>
      </c>
      <c r="H17" s="312">
        <v>251488.08000000002</v>
      </c>
      <c r="I17" s="314">
        <f t="shared" ref="I17:I33" si="0">G17-H17</f>
        <v>754464.29</v>
      </c>
      <c r="J17" s="319" t="s">
        <v>142</v>
      </c>
      <c r="K17" s="315">
        <v>0</v>
      </c>
      <c r="L17" s="316">
        <v>0</v>
      </c>
      <c r="M17" s="310" t="s">
        <v>143</v>
      </c>
      <c r="N17" s="310">
        <v>1</v>
      </c>
      <c r="O17" s="359">
        <v>877190</v>
      </c>
      <c r="P17" s="359">
        <v>429823</v>
      </c>
      <c r="Q17" s="359">
        <v>447367</v>
      </c>
      <c r="R17" s="310" t="s">
        <v>20</v>
      </c>
      <c r="S17" s="310" t="s">
        <v>20</v>
      </c>
      <c r="T17" s="310" t="s">
        <v>20</v>
      </c>
    </row>
    <row r="18" spans="1:20" ht="57">
      <c r="A18" s="309" t="s">
        <v>138</v>
      </c>
      <c r="B18" s="318">
        <v>45069</v>
      </c>
      <c r="C18" s="319" t="s">
        <v>144</v>
      </c>
      <c r="D18" s="319">
        <v>1134</v>
      </c>
      <c r="E18" s="311" t="s">
        <v>145</v>
      </c>
      <c r="F18" s="352" t="s">
        <v>146</v>
      </c>
      <c r="G18" s="312">
        <v>259647.63</v>
      </c>
      <c r="H18" s="312">
        <v>0</v>
      </c>
      <c r="I18" s="314">
        <f t="shared" si="0"/>
        <v>259647.63</v>
      </c>
      <c r="J18" s="319" t="s">
        <v>147</v>
      </c>
      <c r="K18" s="315">
        <v>0</v>
      </c>
      <c r="L18" s="316">
        <v>0</v>
      </c>
      <c r="M18" s="310" t="s">
        <v>143</v>
      </c>
      <c r="N18" s="310">
        <v>1</v>
      </c>
      <c r="O18" s="359">
        <v>877190</v>
      </c>
      <c r="P18" s="359">
        <v>429823</v>
      </c>
      <c r="Q18" s="359">
        <v>447367</v>
      </c>
      <c r="R18" s="310" t="s">
        <v>20</v>
      </c>
      <c r="S18" s="310" t="s">
        <v>20</v>
      </c>
      <c r="T18" s="310" t="s">
        <v>20</v>
      </c>
    </row>
    <row r="19" spans="1:20" ht="42.75">
      <c r="A19" s="309" t="s">
        <v>148</v>
      </c>
      <c r="B19" s="318">
        <v>45076</v>
      </c>
      <c r="C19" s="319" t="s">
        <v>149</v>
      </c>
      <c r="D19" s="319">
        <v>1137</v>
      </c>
      <c r="E19" s="311" t="s">
        <v>150</v>
      </c>
      <c r="F19" s="352" t="s">
        <v>151</v>
      </c>
      <c r="G19" s="312">
        <v>974400</v>
      </c>
      <c r="H19" s="312">
        <v>0</v>
      </c>
      <c r="I19" s="314">
        <f t="shared" si="0"/>
        <v>974400</v>
      </c>
      <c r="J19" s="319" t="s">
        <v>142</v>
      </c>
      <c r="K19" s="315">
        <v>0</v>
      </c>
      <c r="L19" s="316">
        <v>0</v>
      </c>
      <c r="M19" s="310" t="s">
        <v>152</v>
      </c>
      <c r="N19" s="310">
        <v>1</v>
      </c>
      <c r="O19" s="359">
        <v>1350</v>
      </c>
      <c r="P19" s="360">
        <v>810</v>
      </c>
      <c r="Q19" s="360">
        <v>540</v>
      </c>
      <c r="R19" s="310" t="s">
        <v>20</v>
      </c>
      <c r="S19" s="310" t="s">
        <v>20</v>
      </c>
      <c r="T19" s="310" t="s">
        <v>20</v>
      </c>
    </row>
    <row r="20" spans="1:20" ht="28.5">
      <c r="A20" s="309" t="s">
        <v>148</v>
      </c>
      <c r="B20" s="318">
        <v>45076</v>
      </c>
      <c r="C20" s="319" t="s">
        <v>153</v>
      </c>
      <c r="D20" s="319">
        <v>1134</v>
      </c>
      <c r="E20" s="311" t="s">
        <v>154</v>
      </c>
      <c r="F20" s="352" t="s">
        <v>155</v>
      </c>
      <c r="G20" s="312">
        <v>150000</v>
      </c>
      <c r="H20" s="312">
        <v>0</v>
      </c>
      <c r="I20" s="314">
        <f t="shared" si="0"/>
        <v>150000</v>
      </c>
      <c r="J20" s="319" t="s">
        <v>142</v>
      </c>
      <c r="K20" s="315">
        <v>0</v>
      </c>
      <c r="L20" s="316">
        <v>0</v>
      </c>
      <c r="M20" s="361" t="s">
        <v>252</v>
      </c>
      <c r="N20" s="310">
        <v>1</v>
      </c>
      <c r="O20" s="359">
        <v>10</v>
      </c>
      <c r="P20" s="360">
        <v>4</v>
      </c>
      <c r="Q20" s="360">
        <v>6</v>
      </c>
      <c r="R20" s="310" t="s">
        <v>20</v>
      </c>
      <c r="S20" s="310" t="s">
        <v>20</v>
      </c>
      <c r="T20" s="310" t="s">
        <v>20</v>
      </c>
    </row>
    <row r="21" spans="1:20" ht="28.5">
      <c r="A21" s="309" t="s">
        <v>13</v>
      </c>
      <c r="B21" s="318">
        <v>45077</v>
      </c>
      <c r="C21" s="319" t="s">
        <v>156</v>
      </c>
      <c r="D21" s="319">
        <v>1137</v>
      </c>
      <c r="E21" s="311" t="s">
        <v>157</v>
      </c>
      <c r="F21" s="352" t="s">
        <v>158</v>
      </c>
      <c r="G21" s="312">
        <v>610000</v>
      </c>
      <c r="H21" s="312">
        <v>0</v>
      </c>
      <c r="I21" s="314">
        <f t="shared" si="0"/>
        <v>610000</v>
      </c>
      <c r="J21" s="319" t="s">
        <v>142</v>
      </c>
      <c r="K21" s="315">
        <v>0</v>
      </c>
      <c r="L21" s="316">
        <v>0</v>
      </c>
      <c r="M21" s="310" t="s">
        <v>159</v>
      </c>
      <c r="N21" s="310">
        <v>1</v>
      </c>
      <c r="O21" s="359">
        <v>877190</v>
      </c>
      <c r="P21" s="359">
        <v>350876</v>
      </c>
      <c r="Q21" s="359">
        <v>526314</v>
      </c>
      <c r="R21" s="310" t="s">
        <v>20</v>
      </c>
      <c r="S21" s="310" t="s">
        <v>20</v>
      </c>
      <c r="T21" s="310" t="s">
        <v>20</v>
      </c>
    </row>
    <row r="22" spans="1:20" ht="85.5">
      <c r="A22" s="309" t="s">
        <v>13</v>
      </c>
      <c r="B22" s="318">
        <v>45092</v>
      </c>
      <c r="C22" s="319" t="s">
        <v>211</v>
      </c>
      <c r="D22" s="319">
        <v>4111</v>
      </c>
      <c r="E22" s="311" t="s">
        <v>212</v>
      </c>
      <c r="F22" s="352" t="s">
        <v>213</v>
      </c>
      <c r="G22" s="312">
        <v>2923676.47</v>
      </c>
      <c r="H22" s="312">
        <v>0</v>
      </c>
      <c r="I22" s="314">
        <f t="shared" si="0"/>
        <v>2923676.47</v>
      </c>
      <c r="J22" s="319" t="s">
        <v>142</v>
      </c>
      <c r="K22" s="315">
        <v>0</v>
      </c>
      <c r="L22" s="316">
        <v>0</v>
      </c>
      <c r="M22" s="310" t="s">
        <v>200</v>
      </c>
      <c r="N22" s="310">
        <v>1500</v>
      </c>
      <c r="O22" s="359">
        <v>140</v>
      </c>
      <c r="P22" s="359">
        <v>56</v>
      </c>
      <c r="Q22" s="360">
        <v>84</v>
      </c>
      <c r="R22" s="310" t="s">
        <v>20</v>
      </c>
      <c r="S22" s="310" t="s">
        <v>20</v>
      </c>
      <c r="T22" s="310" t="s">
        <v>20</v>
      </c>
    </row>
    <row r="23" spans="1:20" ht="72">
      <c r="A23" s="309" t="s">
        <v>13</v>
      </c>
      <c r="B23" s="318">
        <v>45092</v>
      </c>
      <c r="C23" s="319" t="s">
        <v>214</v>
      </c>
      <c r="D23" s="319">
        <v>4111</v>
      </c>
      <c r="E23" s="311" t="s">
        <v>215</v>
      </c>
      <c r="F23" s="353" t="s">
        <v>216</v>
      </c>
      <c r="G23" s="312">
        <v>1783907.33</v>
      </c>
      <c r="H23" s="312">
        <v>0</v>
      </c>
      <c r="I23" s="314">
        <f t="shared" si="0"/>
        <v>1783907.33</v>
      </c>
      <c r="J23" s="319" t="s">
        <v>142</v>
      </c>
      <c r="K23" s="315">
        <v>0</v>
      </c>
      <c r="L23" s="316">
        <v>0</v>
      </c>
      <c r="M23" s="310" t="s">
        <v>200</v>
      </c>
      <c r="N23" s="310">
        <v>992.75</v>
      </c>
      <c r="O23" s="359">
        <v>140</v>
      </c>
      <c r="P23" s="359">
        <v>56</v>
      </c>
      <c r="Q23" s="359">
        <v>84</v>
      </c>
      <c r="R23" s="310" t="s">
        <v>20</v>
      </c>
      <c r="S23" s="310" t="s">
        <v>20</v>
      </c>
      <c r="T23" s="310" t="s">
        <v>20</v>
      </c>
    </row>
    <row r="24" spans="1:20" ht="85.5">
      <c r="A24" s="309" t="s">
        <v>13</v>
      </c>
      <c r="B24" s="318">
        <v>45092</v>
      </c>
      <c r="C24" s="319" t="s">
        <v>217</v>
      </c>
      <c r="D24" s="319">
        <v>4111</v>
      </c>
      <c r="E24" s="311" t="s">
        <v>218</v>
      </c>
      <c r="F24" s="352" t="s">
        <v>219</v>
      </c>
      <c r="G24" s="312">
        <v>2533337.4900000002</v>
      </c>
      <c r="H24" s="312">
        <v>0</v>
      </c>
      <c r="I24" s="314">
        <f t="shared" si="0"/>
        <v>2533337.4900000002</v>
      </c>
      <c r="J24" s="319" t="s">
        <v>142</v>
      </c>
      <c r="K24" s="315">
        <v>0</v>
      </c>
      <c r="L24" s="316">
        <v>0</v>
      </c>
      <c r="M24" s="310" t="s">
        <v>200</v>
      </c>
      <c r="N24" s="310">
        <v>1430</v>
      </c>
      <c r="O24" s="359">
        <v>140</v>
      </c>
      <c r="P24" s="359">
        <v>56</v>
      </c>
      <c r="Q24" s="359">
        <v>84</v>
      </c>
      <c r="R24" s="310" t="s">
        <v>20</v>
      </c>
      <c r="S24" s="310" t="s">
        <v>20</v>
      </c>
      <c r="T24" s="310" t="s">
        <v>20</v>
      </c>
    </row>
    <row r="25" spans="1:20" ht="71.25">
      <c r="A25" s="309" t="s">
        <v>13</v>
      </c>
      <c r="B25" s="318">
        <v>45092</v>
      </c>
      <c r="C25" s="319" t="s">
        <v>220</v>
      </c>
      <c r="D25" s="319">
        <v>4111</v>
      </c>
      <c r="E25" s="311" t="s">
        <v>221</v>
      </c>
      <c r="F25" s="352" t="s">
        <v>222</v>
      </c>
      <c r="G25" s="312">
        <v>1452881.13</v>
      </c>
      <c r="H25" s="312">
        <v>0</v>
      </c>
      <c r="I25" s="314">
        <f t="shared" si="0"/>
        <v>1452881.13</v>
      </c>
      <c r="J25" s="319" t="s">
        <v>142</v>
      </c>
      <c r="K25" s="315">
        <v>0</v>
      </c>
      <c r="L25" s="316">
        <v>0</v>
      </c>
      <c r="M25" s="310" t="s">
        <v>200</v>
      </c>
      <c r="N25" s="310">
        <v>522.27</v>
      </c>
      <c r="O25" s="359">
        <v>140</v>
      </c>
      <c r="P25" s="359">
        <v>56</v>
      </c>
      <c r="Q25" s="359">
        <v>84</v>
      </c>
      <c r="R25" s="310" t="s">
        <v>20</v>
      </c>
      <c r="S25" s="310" t="s">
        <v>20</v>
      </c>
      <c r="T25" s="310" t="s">
        <v>20</v>
      </c>
    </row>
    <row r="26" spans="1:20" ht="71.25">
      <c r="A26" s="309" t="s">
        <v>138</v>
      </c>
      <c r="B26" s="318">
        <v>45085</v>
      </c>
      <c r="C26" s="319" t="s">
        <v>223</v>
      </c>
      <c r="D26" s="319">
        <v>2061</v>
      </c>
      <c r="E26" s="311" t="s">
        <v>224</v>
      </c>
      <c r="F26" s="352" t="s">
        <v>225</v>
      </c>
      <c r="G26" s="312">
        <v>6190850.9900000002</v>
      </c>
      <c r="H26" s="312">
        <v>0</v>
      </c>
      <c r="I26" s="314">
        <f t="shared" si="0"/>
        <v>6190850.9900000002</v>
      </c>
      <c r="J26" s="319" t="s">
        <v>142</v>
      </c>
      <c r="K26" s="315">
        <v>0</v>
      </c>
      <c r="L26" s="316">
        <v>0</v>
      </c>
      <c r="M26" s="310" t="s">
        <v>226</v>
      </c>
      <c r="N26" s="310">
        <v>1624</v>
      </c>
      <c r="O26" s="359">
        <v>549</v>
      </c>
      <c r="P26" s="359">
        <v>285</v>
      </c>
      <c r="Q26" s="359">
        <v>264</v>
      </c>
      <c r="R26" s="310" t="s">
        <v>20</v>
      </c>
      <c r="S26" s="310" t="s">
        <v>20</v>
      </c>
      <c r="T26" s="310" t="s">
        <v>20</v>
      </c>
    </row>
    <row r="27" spans="1:20" ht="71.25">
      <c r="A27" s="309" t="s">
        <v>138</v>
      </c>
      <c r="B27" s="318">
        <v>45085</v>
      </c>
      <c r="C27" s="319" t="s">
        <v>227</v>
      </c>
      <c r="D27" s="319">
        <v>1011</v>
      </c>
      <c r="E27" s="311" t="s">
        <v>228</v>
      </c>
      <c r="F27" s="352" t="s">
        <v>229</v>
      </c>
      <c r="G27" s="312">
        <v>3625484.02</v>
      </c>
      <c r="H27" s="312">
        <v>0</v>
      </c>
      <c r="I27" s="314">
        <f t="shared" si="0"/>
        <v>3625484.02</v>
      </c>
      <c r="J27" s="319" t="s">
        <v>142</v>
      </c>
      <c r="K27" s="315">
        <v>0</v>
      </c>
      <c r="L27" s="316">
        <v>0</v>
      </c>
      <c r="M27" s="310" t="s">
        <v>226</v>
      </c>
      <c r="N27" s="310">
        <v>2290.69</v>
      </c>
      <c r="O27" s="359">
        <v>549</v>
      </c>
      <c r="P27" s="359">
        <v>263</v>
      </c>
      <c r="Q27" s="359">
        <v>286</v>
      </c>
      <c r="R27" s="310" t="s">
        <v>20</v>
      </c>
      <c r="S27" s="310" t="s">
        <v>20</v>
      </c>
      <c r="T27" s="310" t="s">
        <v>20</v>
      </c>
    </row>
    <row r="28" spans="1:20" ht="43.5" customHeight="1">
      <c r="A28" s="309" t="s">
        <v>138</v>
      </c>
      <c r="B28" s="318">
        <v>45085</v>
      </c>
      <c r="C28" s="319" t="s">
        <v>230</v>
      </c>
      <c r="D28" s="319">
        <v>2061</v>
      </c>
      <c r="E28" s="311" t="s">
        <v>231</v>
      </c>
      <c r="F28" s="352" t="s">
        <v>232</v>
      </c>
      <c r="G28" s="312">
        <v>364328.68</v>
      </c>
      <c r="H28" s="312">
        <v>0</v>
      </c>
      <c r="I28" s="314">
        <f t="shared" si="0"/>
        <v>364328.68</v>
      </c>
      <c r="J28" s="319" t="s">
        <v>142</v>
      </c>
      <c r="K28" s="315">
        <v>0</v>
      </c>
      <c r="L28" s="316">
        <v>0</v>
      </c>
      <c r="M28" s="310" t="s">
        <v>226</v>
      </c>
      <c r="N28" s="310">
        <v>47.35</v>
      </c>
      <c r="O28" s="359">
        <v>20</v>
      </c>
      <c r="P28" s="359">
        <v>8</v>
      </c>
      <c r="Q28" s="359">
        <v>12</v>
      </c>
      <c r="R28" s="310" t="s">
        <v>20</v>
      </c>
      <c r="S28" s="310" t="s">
        <v>20</v>
      </c>
      <c r="T28" s="310" t="s">
        <v>20</v>
      </c>
    </row>
    <row r="29" spans="1:20" ht="43.5" customHeight="1">
      <c r="A29" s="309" t="s">
        <v>138</v>
      </c>
      <c r="B29" s="318">
        <v>45085</v>
      </c>
      <c r="C29" s="319" t="s">
        <v>233</v>
      </c>
      <c r="D29" s="319">
        <v>1011</v>
      </c>
      <c r="E29" s="311" t="s">
        <v>234</v>
      </c>
      <c r="F29" s="352" t="s">
        <v>235</v>
      </c>
      <c r="G29" s="312">
        <v>375150</v>
      </c>
      <c r="H29" s="312">
        <v>0</v>
      </c>
      <c r="I29" s="314">
        <f t="shared" si="0"/>
        <v>375150</v>
      </c>
      <c r="J29" s="319" t="s">
        <v>142</v>
      </c>
      <c r="K29" s="315">
        <v>0</v>
      </c>
      <c r="L29" s="316">
        <v>0</v>
      </c>
      <c r="M29" s="310" t="s">
        <v>226</v>
      </c>
      <c r="N29" s="310">
        <v>50</v>
      </c>
      <c r="O29" s="359">
        <v>20</v>
      </c>
      <c r="P29" s="359">
        <v>8</v>
      </c>
      <c r="Q29" s="359">
        <v>12</v>
      </c>
      <c r="R29" s="310" t="s">
        <v>20</v>
      </c>
      <c r="S29" s="310" t="s">
        <v>20</v>
      </c>
      <c r="T29" s="310" t="s">
        <v>20</v>
      </c>
    </row>
    <row r="30" spans="1:20" ht="42.75">
      <c r="A30" s="309" t="s">
        <v>148</v>
      </c>
      <c r="B30" s="318">
        <v>45085</v>
      </c>
      <c r="C30" s="319" t="s">
        <v>236</v>
      </c>
      <c r="D30" s="319">
        <v>8302</v>
      </c>
      <c r="E30" s="311" t="s">
        <v>237</v>
      </c>
      <c r="F30" s="352" t="s">
        <v>238</v>
      </c>
      <c r="G30" s="312">
        <v>14990236.32</v>
      </c>
      <c r="H30" s="312">
        <v>0</v>
      </c>
      <c r="I30" s="314">
        <f t="shared" si="0"/>
        <v>14990236.32</v>
      </c>
      <c r="J30" s="319" t="s">
        <v>142</v>
      </c>
      <c r="K30" s="315">
        <v>0</v>
      </c>
      <c r="L30" s="316">
        <v>0</v>
      </c>
      <c r="M30" s="310" t="s">
        <v>239</v>
      </c>
      <c r="N30" s="310">
        <v>1304</v>
      </c>
      <c r="O30" s="359">
        <v>1304</v>
      </c>
      <c r="P30" s="359">
        <v>782</v>
      </c>
      <c r="Q30" s="359">
        <v>522</v>
      </c>
      <c r="R30" s="310" t="s">
        <v>20</v>
      </c>
      <c r="S30" s="310" t="s">
        <v>20</v>
      </c>
      <c r="T30" s="310" t="s">
        <v>20</v>
      </c>
    </row>
    <row r="31" spans="1:20" ht="57">
      <c r="A31" s="309" t="s">
        <v>13</v>
      </c>
      <c r="B31" s="318">
        <v>45092</v>
      </c>
      <c r="C31" s="319" t="s">
        <v>240</v>
      </c>
      <c r="D31" s="319">
        <v>540</v>
      </c>
      <c r="E31" s="311" t="s">
        <v>241</v>
      </c>
      <c r="F31" s="352" t="s">
        <v>242</v>
      </c>
      <c r="G31" s="312">
        <v>2030000</v>
      </c>
      <c r="H31" s="312">
        <v>0</v>
      </c>
      <c r="I31" s="314">
        <f t="shared" si="0"/>
        <v>2030000</v>
      </c>
      <c r="J31" s="319" t="s">
        <v>142</v>
      </c>
      <c r="K31" s="315">
        <v>0</v>
      </c>
      <c r="L31" s="316">
        <v>0</v>
      </c>
      <c r="M31" s="310" t="s">
        <v>159</v>
      </c>
      <c r="N31" s="310">
        <v>1</v>
      </c>
      <c r="O31" s="359">
        <v>150</v>
      </c>
      <c r="P31" s="359">
        <v>60</v>
      </c>
      <c r="Q31" s="359">
        <v>90</v>
      </c>
      <c r="R31" s="310" t="s">
        <v>20</v>
      </c>
      <c r="S31" s="310" t="s">
        <v>20</v>
      </c>
      <c r="T31" s="310" t="s">
        <v>20</v>
      </c>
    </row>
    <row r="32" spans="1:20" ht="57.75">
      <c r="A32" s="309" t="s">
        <v>13</v>
      </c>
      <c r="B32" s="318">
        <v>45092</v>
      </c>
      <c r="C32" s="319" t="s">
        <v>243</v>
      </c>
      <c r="D32" s="319">
        <v>1340</v>
      </c>
      <c r="E32" s="311" t="s">
        <v>244</v>
      </c>
      <c r="F32" s="353" t="s">
        <v>245</v>
      </c>
      <c r="G32" s="312">
        <v>3060000.02</v>
      </c>
      <c r="H32" s="312">
        <v>0</v>
      </c>
      <c r="I32" s="314">
        <f t="shared" si="0"/>
        <v>3060000.02</v>
      </c>
      <c r="J32" s="319" t="s">
        <v>142</v>
      </c>
      <c r="K32" s="315">
        <v>0</v>
      </c>
      <c r="L32" s="316">
        <v>0</v>
      </c>
      <c r="M32" s="310" t="s">
        <v>159</v>
      </c>
      <c r="N32" s="310">
        <v>1</v>
      </c>
      <c r="O32" s="359">
        <v>100</v>
      </c>
      <c r="P32" s="359">
        <v>40</v>
      </c>
      <c r="Q32" s="359">
        <v>60</v>
      </c>
      <c r="R32" s="310" t="s">
        <v>20</v>
      </c>
      <c r="S32" s="310" t="s">
        <v>20</v>
      </c>
      <c r="T32" s="310" t="s">
        <v>20</v>
      </c>
    </row>
    <row r="33" spans="1:20" ht="71.25">
      <c r="A33" s="309" t="s">
        <v>13</v>
      </c>
      <c r="B33" s="318">
        <v>45104</v>
      </c>
      <c r="C33" s="319" t="s">
        <v>246</v>
      </c>
      <c r="D33" s="319">
        <v>1342</v>
      </c>
      <c r="E33" s="311" t="s">
        <v>247</v>
      </c>
      <c r="F33" s="352" t="s">
        <v>248</v>
      </c>
      <c r="G33" s="312">
        <v>1476593.02</v>
      </c>
      <c r="H33" s="312">
        <v>0</v>
      </c>
      <c r="I33" s="314">
        <f t="shared" si="0"/>
        <v>1476593.02</v>
      </c>
      <c r="J33" s="319" t="s">
        <v>142</v>
      </c>
      <c r="K33" s="315">
        <v>0</v>
      </c>
      <c r="L33" s="316">
        <v>0</v>
      </c>
      <c r="M33" s="310" t="s">
        <v>159</v>
      </c>
      <c r="N33" s="310">
        <v>1</v>
      </c>
      <c r="O33" s="359">
        <v>100</v>
      </c>
      <c r="P33" s="359">
        <v>40</v>
      </c>
      <c r="Q33" s="359">
        <v>60</v>
      </c>
      <c r="R33" s="310" t="s">
        <v>20</v>
      </c>
      <c r="S33" s="310" t="s">
        <v>20</v>
      </c>
      <c r="T33" s="310" t="s">
        <v>20</v>
      </c>
    </row>
    <row r="34" spans="1:20" ht="7.5" customHeight="1" thickBot="1">
      <c r="A34" s="22"/>
      <c r="B34" s="23"/>
      <c r="C34" s="24"/>
      <c r="D34" s="25"/>
      <c r="E34" s="26"/>
      <c r="F34" s="137"/>
      <c r="G34" s="27"/>
      <c r="H34" s="27"/>
      <c r="I34" s="27"/>
      <c r="J34" s="28"/>
      <c r="K34" s="29"/>
      <c r="L34" s="29"/>
      <c r="M34" s="30"/>
      <c r="N34" s="31"/>
      <c r="O34" s="31"/>
      <c r="P34" s="31"/>
      <c r="Q34" s="32"/>
      <c r="R34" s="33"/>
      <c r="S34" s="33"/>
      <c r="T34" s="34"/>
    </row>
    <row r="35" spans="1:20" ht="16.5" thickTop="1" thickBot="1">
      <c r="A35" s="426" t="s">
        <v>106</v>
      </c>
      <c r="B35" s="427"/>
      <c r="C35" s="427"/>
      <c r="D35" s="427"/>
      <c r="E35" s="427"/>
      <c r="F35" s="230" t="s">
        <v>9</v>
      </c>
      <c r="G35" s="231">
        <f>SUM(G16:G34)</f>
        <v>83048587.769999996</v>
      </c>
      <c r="H35" s="231">
        <f>SUM(H16:H34)</f>
        <v>23796773.459999997</v>
      </c>
      <c r="I35" s="231">
        <f>SUM(I16:I34)</f>
        <v>59251814.310000002</v>
      </c>
      <c r="J35" s="232"/>
      <c r="K35" s="233"/>
      <c r="L35" s="234"/>
      <c r="M35" s="235"/>
      <c r="N35" s="236"/>
      <c r="O35" s="236"/>
      <c r="P35" s="236"/>
      <c r="Q35" s="237"/>
      <c r="R35" s="237"/>
      <c r="S35" s="237"/>
    </row>
    <row r="36" spans="1:20" ht="15.75" thickTop="1">
      <c r="A36" s="426" t="s">
        <v>106</v>
      </c>
      <c r="B36" s="427"/>
      <c r="C36" s="427"/>
      <c r="D36" s="427"/>
      <c r="E36" s="427"/>
      <c r="F36" s="238"/>
      <c r="G36" s="239"/>
      <c r="H36" s="239"/>
      <c r="I36" s="232"/>
      <c r="J36" s="232"/>
      <c r="K36" s="233"/>
      <c r="L36" s="234"/>
      <c r="M36" s="235"/>
      <c r="N36" s="236"/>
      <c r="O36" s="236"/>
      <c r="P36" s="236"/>
      <c r="Q36" s="237"/>
      <c r="R36" s="237"/>
      <c r="S36" s="237"/>
    </row>
    <row r="37" spans="1:20">
      <c r="A37" s="240" t="s">
        <v>107</v>
      </c>
      <c r="B37" s="8"/>
      <c r="C37" s="8"/>
      <c r="D37" s="8"/>
      <c r="E37" s="8"/>
      <c r="F37" s="8"/>
      <c r="G37" s="241"/>
      <c r="H37" s="8"/>
      <c r="I37" s="8"/>
      <c r="J37" s="8"/>
      <c r="K37" s="8"/>
      <c r="L37" s="242"/>
      <c r="M37" s="243"/>
      <c r="N37" s="8"/>
      <c r="O37" s="8"/>
      <c r="P37" s="8"/>
      <c r="Q37" s="8"/>
      <c r="R37" s="8"/>
      <c r="S37" s="8"/>
    </row>
    <row r="38" spans="1:20">
      <c r="K38"/>
    </row>
    <row r="39" spans="1:20">
      <c r="F39" s="54"/>
      <c r="G39" s="54"/>
      <c r="H39" s="54"/>
    </row>
    <row r="40" spans="1:20">
      <c r="G40" s="54"/>
    </row>
    <row r="41" spans="1:20">
      <c r="G41" s="54"/>
      <c r="H41" s="54"/>
    </row>
    <row r="42" spans="1:20">
      <c r="G42" s="54"/>
      <c r="H42" s="55"/>
    </row>
    <row r="43" spans="1:20">
      <c r="G43" s="55"/>
    </row>
  </sheetData>
  <mergeCells count="26">
    <mergeCell ref="A35:E35"/>
    <mergeCell ref="A36:E36"/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  <mergeCell ref="A9:B9"/>
    <mergeCell ref="C9:D9"/>
    <mergeCell ref="A10:B10"/>
    <mergeCell ref="C10:D10"/>
    <mergeCell ref="A11:B11"/>
    <mergeCell ref="C11:D11"/>
    <mergeCell ref="A8:B8"/>
    <mergeCell ref="C8:D8"/>
    <mergeCell ref="A2:T2"/>
    <mergeCell ref="A4:T4"/>
    <mergeCell ref="A7:B7"/>
    <mergeCell ref="C7:D7"/>
    <mergeCell ref="E3:P3"/>
    <mergeCell ref="A5:T5"/>
  </mergeCells>
  <pageMargins left="0.70866141732283472" right="0.70866141732283472" top="0.35433070866141736" bottom="0.35433070866141736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zoomScaleNormal="100" workbookViewId="0">
      <pane ySplit="1" topLeftCell="A2" activePane="bottomLeft" state="frozen"/>
      <selection pane="bottomLeft" activeCell="S14" sqref="S14:S15"/>
    </sheetView>
  </sheetViews>
  <sheetFormatPr baseColWidth="10" defaultRowHeight="15"/>
  <cols>
    <col min="1" max="1" width="10" customWidth="1"/>
    <col min="2" max="2" width="11" customWidth="1"/>
    <col min="3" max="3" width="23.85546875" customWidth="1"/>
    <col min="4" max="4" width="6.140625" customWidth="1"/>
    <col min="5" max="5" width="9.28515625" customWidth="1"/>
    <col min="6" max="6" width="30.28515625" customWidth="1"/>
    <col min="7" max="7" width="15.7109375" customWidth="1"/>
    <col min="8" max="8" width="13.42578125" customWidth="1"/>
    <col min="9" max="9" width="13.28515625" customWidth="1"/>
    <col min="10" max="10" width="7.5703125" bestFit="1" customWidth="1"/>
    <col min="11" max="11" width="7.85546875" style="9" customWidth="1"/>
    <col min="12" max="12" width="7.7109375" style="9" bestFit="1" customWidth="1"/>
    <col min="13" max="13" width="8.28515625" customWidth="1"/>
    <col min="14" max="14" width="7.85546875" customWidth="1"/>
    <col min="15" max="15" width="8.42578125" bestFit="1" customWidth="1"/>
    <col min="16" max="16" width="9.140625" customWidth="1"/>
    <col min="17" max="17" width="8.7109375" style="4" customWidth="1"/>
    <col min="18" max="18" width="11.140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2">
      <c r="F1" s="1"/>
    </row>
    <row r="2" spans="1:22" ht="45.75" customHeight="1">
      <c r="A2" s="395" t="s">
        <v>12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</row>
    <row r="3" spans="1:22" ht="32.25" customHeight="1">
      <c r="A3" s="358"/>
      <c r="B3" s="358"/>
      <c r="C3" s="358"/>
      <c r="D3" s="358"/>
      <c r="E3" s="395" t="s">
        <v>258</v>
      </c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58"/>
      <c r="R3" s="358"/>
      <c r="S3" s="358"/>
      <c r="T3" s="358"/>
    </row>
    <row r="4" spans="1:22" ht="30" customHeight="1">
      <c r="A4" s="396" t="s">
        <v>109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</row>
    <row r="5" spans="1:22" ht="17.25">
      <c r="A5" s="432" t="s">
        <v>67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</row>
    <row r="6" spans="1:22" s="439" customFormat="1" ht="18" thickBot="1">
      <c r="A6" s="441"/>
      <c r="B6" s="441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</row>
    <row r="7" spans="1:22" s="3" customFormat="1" ht="18.75">
      <c r="A7" s="399" t="s">
        <v>10</v>
      </c>
      <c r="B7" s="400"/>
      <c r="C7" s="433">
        <v>857972573</v>
      </c>
      <c r="D7" s="434"/>
      <c r="E7" s="188"/>
      <c r="I7" s="6"/>
      <c r="J7" s="2"/>
      <c r="K7" s="2"/>
      <c r="P7" s="4"/>
    </row>
    <row r="8" spans="1:22" s="3" customFormat="1" ht="34.5" customHeight="1">
      <c r="A8" s="415" t="s">
        <v>11</v>
      </c>
      <c r="B8" s="416"/>
      <c r="C8" s="435">
        <f>G34</f>
        <v>857952206.79000008</v>
      </c>
      <c r="D8" s="436"/>
      <c r="E8" s="188"/>
      <c r="I8" s="6"/>
      <c r="J8" s="2"/>
      <c r="K8" s="2"/>
      <c r="P8" s="4"/>
    </row>
    <row r="9" spans="1:22" s="3" customFormat="1" ht="18.75">
      <c r="A9" s="415" t="s">
        <v>99</v>
      </c>
      <c r="B9" s="416"/>
      <c r="C9" s="428">
        <v>538636.01</v>
      </c>
      <c r="D9" s="429"/>
      <c r="E9" s="188"/>
      <c r="I9" s="6"/>
      <c r="J9" s="2"/>
      <c r="K9" s="2"/>
      <c r="P9" s="4"/>
    </row>
    <row r="10" spans="1:22" s="3" customFormat="1" ht="18.75">
      <c r="A10" s="403" t="s">
        <v>0</v>
      </c>
      <c r="B10" s="404"/>
      <c r="C10" s="428">
        <f>H34</f>
        <v>282312524.36000001</v>
      </c>
      <c r="D10" s="429"/>
      <c r="E10" s="188"/>
      <c r="I10" s="6"/>
      <c r="J10" s="2"/>
      <c r="K10" s="2"/>
      <c r="P10" s="4"/>
    </row>
    <row r="11" spans="1:22" s="3" customFormat="1" ht="19.5" thickBot="1">
      <c r="A11" s="407" t="s">
        <v>1</v>
      </c>
      <c r="B11" s="408"/>
      <c r="C11" s="430">
        <f>C8-C10</f>
        <v>575639682.43000007</v>
      </c>
      <c r="D11" s="431"/>
      <c r="E11" s="7"/>
      <c r="F11" s="5"/>
      <c r="G11" s="5"/>
      <c r="I11" s="6"/>
      <c r="J11" s="2"/>
      <c r="K11" s="2"/>
      <c r="P11" s="4"/>
    </row>
    <row r="12" spans="1:22" s="3" customFormat="1" ht="24.95" customHeight="1" thickBot="1">
      <c r="A12" s="218"/>
      <c r="B12" s="218"/>
      <c r="C12" s="219"/>
      <c r="D12" s="219"/>
      <c r="E12" s="219"/>
      <c r="F12" s="7"/>
      <c r="G12" s="5"/>
      <c r="H12" s="5"/>
      <c r="J12" s="6"/>
      <c r="K12" s="2"/>
      <c r="L12" s="2"/>
      <c r="Q12" s="4"/>
    </row>
    <row r="13" spans="1:22" s="8" customFormat="1" ht="16.5" thickTop="1" thickBot="1">
      <c r="A13" s="11"/>
      <c r="B13" s="11"/>
      <c r="C13" s="11"/>
      <c r="D13" s="11"/>
      <c r="E13" s="12"/>
      <c r="F13" s="11"/>
      <c r="G13" s="195" t="s">
        <v>2</v>
      </c>
      <c r="H13" s="196" t="s">
        <v>3</v>
      </c>
      <c r="I13" s="193" t="s">
        <v>4</v>
      </c>
      <c r="J13" s="13"/>
      <c r="K13" s="14"/>
      <c r="L13" s="14"/>
      <c r="M13" s="15"/>
      <c r="N13" s="15"/>
      <c r="O13" s="15"/>
      <c r="P13" s="16"/>
      <c r="Q13" s="16"/>
      <c r="R13" s="16"/>
      <c r="S13" s="398" t="s">
        <v>259</v>
      </c>
      <c r="T13" s="398"/>
      <c r="U13" s="18"/>
    </row>
    <row r="14" spans="1:22" s="17" customFormat="1" ht="18" customHeight="1" thickBot="1">
      <c r="A14" s="202" t="s">
        <v>85</v>
      </c>
      <c r="B14" s="203" t="s">
        <v>86</v>
      </c>
      <c r="C14" s="203" t="s">
        <v>87</v>
      </c>
      <c r="D14" s="389" t="s">
        <v>88</v>
      </c>
      <c r="E14" s="214" t="s">
        <v>89</v>
      </c>
      <c r="F14" s="389" t="s">
        <v>5</v>
      </c>
      <c r="G14" s="391" t="s">
        <v>6</v>
      </c>
      <c r="H14" s="393" t="s">
        <v>6</v>
      </c>
      <c r="I14" s="393" t="s">
        <v>6</v>
      </c>
      <c r="J14" s="203" t="s">
        <v>72</v>
      </c>
      <c r="K14" s="203" t="s">
        <v>73</v>
      </c>
      <c r="L14" s="203" t="s">
        <v>74</v>
      </c>
      <c r="M14" s="397" t="s">
        <v>75</v>
      </c>
      <c r="N14" s="397"/>
      <c r="O14" s="397" t="s">
        <v>7</v>
      </c>
      <c r="P14" s="397"/>
      <c r="Q14" s="397"/>
      <c r="R14" s="413" t="s">
        <v>96</v>
      </c>
      <c r="S14" s="389" t="s">
        <v>8</v>
      </c>
      <c r="T14" s="203" t="s">
        <v>76</v>
      </c>
      <c r="U14" s="21"/>
      <c r="V14" s="21"/>
    </row>
    <row r="15" spans="1:22" ht="31.5" customHeight="1" thickTop="1" thickBot="1">
      <c r="A15" s="209" t="s">
        <v>90</v>
      </c>
      <c r="B15" s="209" t="s">
        <v>91</v>
      </c>
      <c r="C15" s="209" t="s">
        <v>92</v>
      </c>
      <c r="D15" s="390"/>
      <c r="E15" s="215" t="s">
        <v>93</v>
      </c>
      <c r="F15" s="390"/>
      <c r="G15" s="392"/>
      <c r="H15" s="394"/>
      <c r="I15" s="394"/>
      <c r="J15" s="252" t="s">
        <v>77</v>
      </c>
      <c r="K15" s="252" t="s">
        <v>78</v>
      </c>
      <c r="L15" s="209" t="s">
        <v>79</v>
      </c>
      <c r="M15" s="206" t="s">
        <v>80</v>
      </c>
      <c r="N15" s="207" t="s">
        <v>81</v>
      </c>
      <c r="O15" s="208" t="s">
        <v>6</v>
      </c>
      <c r="P15" s="206" t="s">
        <v>82</v>
      </c>
      <c r="Q15" s="206" t="s">
        <v>83</v>
      </c>
      <c r="R15" s="414"/>
      <c r="S15" s="390"/>
      <c r="T15" s="209" t="s">
        <v>84</v>
      </c>
    </row>
    <row r="16" spans="1:22" ht="45" customHeight="1">
      <c r="A16" s="155" t="s">
        <v>15</v>
      </c>
      <c r="B16" s="320">
        <v>45034</v>
      </c>
      <c r="C16" s="321" t="s">
        <v>128</v>
      </c>
      <c r="D16" s="322" t="s">
        <v>16</v>
      </c>
      <c r="E16" s="323">
        <v>1</v>
      </c>
      <c r="F16" s="324" t="s">
        <v>17</v>
      </c>
      <c r="G16" s="325">
        <v>557317367</v>
      </c>
      <c r="H16" s="325">
        <f>113250050.92+37762462.86+50686913.48+38920976.49</f>
        <v>240620403.75</v>
      </c>
      <c r="I16" s="325">
        <f t="shared" ref="I16:I32" si="0">G16-H16</f>
        <v>316696963.25</v>
      </c>
      <c r="J16" s="356" t="s">
        <v>18</v>
      </c>
      <c r="K16" s="244">
        <f>H16/G16</f>
        <v>0.43174754277843991</v>
      </c>
      <c r="L16" s="327">
        <f>K16</f>
        <v>0.43174754277843991</v>
      </c>
      <c r="M16" s="256" t="s">
        <v>19</v>
      </c>
      <c r="N16" s="326">
        <v>1</v>
      </c>
      <c r="O16" s="187">
        <f>P16+Q16</f>
        <v>948990</v>
      </c>
      <c r="P16" s="328">
        <v>462073</v>
      </c>
      <c r="Q16" s="328">
        <v>486917</v>
      </c>
      <c r="R16" s="257" t="s">
        <v>20</v>
      </c>
      <c r="S16" s="257" t="s">
        <v>20</v>
      </c>
      <c r="T16" s="164" t="s">
        <v>21</v>
      </c>
    </row>
    <row r="17" spans="1:20" ht="85.5" customHeight="1">
      <c r="A17" s="165" t="s">
        <v>15</v>
      </c>
      <c r="B17" s="258">
        <v>45054</v>
      </c>
      <c r="C17" s="259" t="s">
        <v>160</v>
      </c>
      <c r="D17" s="169" t="s">
        <v>16</v>
      </c>
      <c r="E17" s="200">
        <v>14</v>
      </c>
      <c r="F17" s="260" t="s">
        <v>129</v>
      </c>
      <c r="G17" s="261">
        <v>46426267</v>
      </c>
      <c r="H17" s="329">
        <v>0</v>
      </c>
      <c r="I17" s="261">
        <f t="shared" si="0"/>
        <v>46426267</v>
      </c>
      <c r="J17" s="162" t="s">
        <v>18</v>
      </c>
      <c r="K17" s="307">
        <v>0</v>
      </c>
      <c r="L17" s="262">
        <v>0</v>
      </c>
      <c r="M17" s="161" t="s">
        <v>19</v>
      </c>
      <c r="N17" s="162">
        <v>1</v>
      </c>
      <c r="O17" s="163">
        <v>948990</v>
      </c>
      <c r="P17" s="213">
        <v>462073</v>
      </c>
      <c r="Q17" s="213">
        <v>486917</v>
      </c>
      <c r="R17" s="166" t="s">
        <v>20</v>
      </c>
      <c r="S17" s="166" t="s">
        <v>20</v>
      </c>
      <c r="T17" s="330" t="s">
        <v>21</v>
      </c>
    </row>
    <row r="18" spans="1:20" ht="58.5" customHeight="1">
      <c r="A18" s="165" t="s">
        <v>15</v>
      </c>
      <c r="B18" s="258">
        <v>45034</v>
      </c>
      <c r="C18" s="259" t="s">
        <v>130</v>
      </c>
      <c r="D18" s="169" t="s">
        <v>16</v>
      </c>
      <c r="E18" s="200">
        <v>15</v>
      </c>
      <c r="F18" s="260" t="s">
        <v>111</v>
      </c>
      <c r="G18" s="261">
        <v>125698677</v>
      </c>
      <c r="H18" s="261">
        <f>32277108.45+9415012.16</f>
        <v>41692120.609999999</v>
      </c>
      <c r="I18" s="261">
        <f t="shared" si="0"/>
        <v>84006556.390000001</v>
      </c>
      <c r="J18" s="162" t="s">
        <v>18</v>
      </c>
      <c r="K18" s="307">
        <f>H18/G18</f>
        <v>0.33168305033154805</v>
      </c>
      <c r="L18" s="262">
        <f>K18</f>
        <v>0.33168305033154805</v>
      </c>
      <c r="M18" s="161" t="s">
        <v>19</v>
      </c>
      <c r="N18" s="162">
        <v>1</v>
      </c>
      <c r="O18" s="163">
        <f>P18+Q18</f>
        <v>948990</v>
      </c>
      <c r="P18" s="213">
        <v>462073</v>
      </c>
      <c r="Q18" s="213">
        <v>486917</v>
      </c>
      <c r="R18" s="166" t="s">
        <v>20</v>
      </c>
      <c r="S18" s="166" t="s">
        <v>20</v>
      </c>
      <c r="T18" s="20" t="s">
        <v>21</v>
      </c>
    </row>
    <row r="19" spans="1:20" ht="58.5" customHeight="1">
      <c r="A19" s="331" t="s">
        <v>15</v>
      </c>
      <c r="B19" s="258">
        <v>45033</v>
      </c>
      <c r="C19" s="259" t="s">
        <v>131</v>
      </c>
      <c r="D19" s="169" t="s">
        <v>16</v>
      </c>
      <c r="E19" s="200">
        <v>16</v>
      </c>
      <c r="F19" s="260" t="s">
        <v>132</v>
      </c>
      <c r="G19" s="261">
        <v>36856975</v>
      </c>
      <c r="H19" s="329">
        <v>0</v>
      </c>
      <c r="I19" s="261">
        <f t="shared" si="0"/>
        <v>36856975</v>
      </c>
      <c r="J19" s="162" t="s">
        <v>18</v>
      </c>
      <c r="K19" s="307">
        <v>0</v>
      </c>
      <c r="L19" s="262">
        <v>0</v>
      </c>
      <c r="M19" s="161" t="s">
        <v>19</v>
      </c>
      <c r="N19" s="162">
        <v>1</v>
      </c>
      <c r="O19" s="163">
        <v>948990</v>
      </c>
      <c r="P19" s="213">
        <v>462073</v>
      </c>
      <c r="Q19" s="213">
        <v>486917</v>
      </c>
      <c r="R19" s="166" t="s">
        <v>20</v>
      </c>
      <c r="S19" s="166" t="s">
        <v>20</v>
      </c>
      <c r="T19" s="20" t="s">
        <v>21</v>
      </c>
    </row>
    <row r="20" spans="1:20" ht="58.5" customHeight="1">
      <c r="A20" s="271" t="s">
        <v>124</v>
      </c>
      <c r="B20" s="258">
        <v>45016</v>
      </c>
      <c r="C20" s="259" t="s">
        <v>125</v>
      </c>
      <c r="D20" s="169" t="s">
        <v>16</v>
      </c>
      <c r="E20" s="200">
        <v>24</v>
      </c>
      <c r="F20" s="260" t="s">
        <v>161</v>
      </c>
      <c r="G20" s="261">
        <v>2000000</v>
      </c>
      <c r="H20" s="329">
        <v>0</v>
      </c>
      <c r="I20" s="261">
        <f t="shared" si="0"/>
        <v>2000000</v>
      </c>
      <c r="J20" s="162" t="s">
        <v>23</v>
      </c>
      <c r="K20" s="307">
        <v>0</v>
      </c>
      <c r="L20" s="262">
        <v>0</v>
      </c>
      <c r="M20" s="161" t="s">
        <v>126</v>
      </c>
      <c r="N20" s="162">
        <v>1</v>
      </c>
      <c r="O20" s="163">
        <f>P20+Q20</f>
        <v>948950</v>
      </c>
      <c r="P20" s="213">
        <v>464037</v>
      </c>
      <c r="Q20" s="213">
        <v>484913</v>
      </c>
      <c r="R20" s="166" t="s">
        <v>20</v>
      </c>
      <c r="S20" s="166" t="s">
        <v>20</v>
      </c>
      <c r="T20" s="20" t="s">
        <v>21</v>
      </c>
    </row>
    <row r="21" spans="1:20" ht="58.5" customHeight="1">
      <c r="A21" s="165" t="s">
        <v>13</v>
      </c>
      <c r="B21" s="258">
        <v>45033</v>
      </c>
      <c r="C21" s="259" t="s">
        <v>133</v>
      </c>
      <c r="D21" s="169" t="s">
        <v>16</v>
      </c>
      <c r="E21" s="200">
        <v>25</v>
      </c>
      <c r="F21" s="260" t="s">
        <v>134</v>
      </c>
      <c r="G21" s="261">
        <v>12154877</v>
      </c>
      <c r="H21" s="329">
        <v>0</v>
      </c>
      <c r="I21" s="261">
        <f t="shared" si="0"/>
        <v>12154877</v>
      </c>
      <c r="J21" s="162" t="s">
        <v>23</v>
      </c>
      <c r="K21" s="307">
        <v>0</v>
      </c>
      <c r="L21" s="262">
        <v>0</v>
      </c>
      <c r="M21" s="161" t="s">
        <v>126</v>
      </c>
      <c r="N21" s="162">
        <v>4</v>
      </c>
      <c r="O21" s="163">
        <v>948990</v>
      </c>
      <c r="P21" s="213">
        <v>379596</v>
      </c>
      <c r="Q21" s="213">
        <v>569394</v>
      </c>
      <c r="R21" s="166" t="s">
        <v>20</v>
      </c>
      <c r="S21" s="166" t="s">
        <v>20</v>
      </c>
      <c r="T21" s="20" t="s">
        <v>21</v>
      </c>
    </row>
    <row r="22" spans="1:20" ht="58.5" customHeight="1">
      <c r="A22" s="165" t="s">
        <v>13</v>
      </c>
      <c r="B22" s="258">
        <v>45033</v>
      </c>
      <c r="C22" s="259" t="s">
        <v>135</v>
      </c>
      <c r="D22" s="169" t="s">
        <v>16</v>
      </c>
      <c r="E22" s="200">
        <v>26</v>
      </c>
      <c r="F22" s="260" t="s">
        <v>136</v>
      </c>
      <c r="G22" s="261">
        <v>2200000</v>
      </c>
      <c r="H22" s="329">
        <v>0</v>
      </c>
      <c r="I22" s="261">
        <f t="shared" si="0"/>
        <v>2200000</v>
      </c>
      <c r="J22" s="162" t="s">
        <v>23</v>
      </c>
      <c r="K22" s="307">
        <v>0</v>
      </c>
      <c r="L22" s="262">
        <v>0</v>
      </c>
      <c r="M22" s="161" t="s">
        <v>126</v>
      </c>
      <c r="N22" s="162">
        <v>2</v>
      </c>
      <c r="O22" s="163">
        <v>948990</v>
      </c>
      <c r="P22" s="213">
        <v>379596</v>
      </c>
      <c r="Q22" s="213">
        <v>569394</v>
      </c>
      <c r="R22" s="166" t="s">
        <v>20</v>
      </c>
      <c r="S22" s="166" t="s">
        <v>20</v>
      </c>
      <c r="T22" s="20" t="s">
        <v>21</v>
      </c>
    </row>
    <row r="23" spans="1:20" ht="58.5" customHeight="1">
      <c r="A23" s="165" t="s">
        <v>162</v>
      </c>
      <c r="B23" s="258">
        <v>45077</v>
      </c>
      <c r="C23" s="259" t="s">
        <v>163</v>
      </c>
      <c r="D23" s="169" t="s">
        <v>16</v>
      </c>
      <c r="E23" s="200">
        <v>27</v>
      </c>
      <c r="F23" s="260" t="s">
        <v>164</v>
      </c>
      <c r="G23" s="261">
        <v>20468548</v>
      </c>
      <c r="H23" s="329">
        <v>0</v>
      </c>
      <c r="I23" s="261">
        <f t="shared" si="0"/>
        <v>20468548</v>
      </c>
      <c r="J23" s="162" t="s">
        <v>23</v>
      </c>
      <c r="K23" s="262">
        <v>0</v>
      </c>
      <c r="L23" s="262">
        <v>0</v>
      </c>
      <c r="M23" s="161" t="s">
        <v>126</v>
      </c>
      <c r="N23" s="162">
        <v>2</v>
      </c>
      <c r="O23" s="163">
        <v>948990</v>
      </c>
      <c r="P23" s="213">
        <v>464056.11</v>
      </c>
      <c r="Q23" s="213">
        <v>484934</v>
      </c>
      <c r="R23" s="166" t="s">
        <v>20</v>
      </c>
      <c r="S23" s="166" t="s">
        <v>20</v>
      </c>
      <c r="T23" s="20" t="s">
        <v>21</v>
      </c>
    </row>
    <row r="24" spans="1:20" ht="58.5" customHeight="1">
      <c r="A24" s="165" t="s">
        <v>15</v>
      </c>
      <c r="B24" s="258">
        <v>45076</v>
      </c>
      <c r="C24" s="259" t="s">
        <v>165</v>
      </c>
      <c r="D24" s="169" t="s">
        <v>16</v>
      </c>
      <c r="E24" s="200">
        <v>28</v>
      </c>
      <c r="F24" s="260" t="s">
        <v>166</v>
      </c>
      <c r="G24" s="261">
        <v>4500000</v>
      </c>
      <c r="H24" s="329">
        <v>0</v>
      </c>
      <c r="I24" s="261">
        <f t="shared" si="0"/>
        <v>4500000</v>
      </c>
      <c r="J24" s="162" t="s">
        <v>18</v>
      </c>
      <c r="K24" s="262">
        <v>0</v>
      </c>
      <c r="L24" s="262">
        <v>0</v>
      </c>
      <c r="M24" s="161" t="s">
        <v>19</v>
      </c>
      <c r="N24" s="162">
        <v>1</v>
      </c>
      <c r="O24" s="163">
        <v>948990</v>
      </c>
      <c r="P24" s="213">
        <v>462073</v>
      </c>
      <c r="Q24" s="213">
        <v>486917</v>
      </c>
      <c r="R24" s="166" t="s">
        <v>20</v>
      </c>
      <c r="S24" s="166" t="s">
        <v>20</v>
      </c>
      <c r="T24" s="20" t="s">
        <v>21</v>
      </c>
    </row>
    <row r="25" spans="1:20" ht="58.5" customHeight="1">
      <c r="A25" s="165" t="s">
        <v>162</v>
      </c>
      <c r="B25" s="258">
        <v>45077</v>
      </c>
      <c r="C25" s="259" t="s">
        <v>167</v>
      </c>
      <c r="D25" s="169" t="s">
        <v>16</v>
      </c>
      <c r="E25" s="200">
        <v>29</v>
      </c>
      <c r="F25" s="260" t="s">
        <v>168</v>
      </c>
      <c r="G25" s="261">
        <v>11163524.189999999</v>
      </c>
      <c r="H25" s="329">
        <v>0</v>
      </c>
      <c r="I25" s="261">
        <f t="shared" si="0"/>
        <v>11163524.189999999</v>
      </c>
      <c r="J25" s="162" t="s">
        <v>23</v>
      </c>
      <c r="K25" s="262">
        <v>0</v>
      </c>
      <c r="L25" s="262">
        <v>0</v>
      </c>
      <c r="M25" s="161" t="s">
        <v>126</v>
      </c>
      <c r="N25" s="162">
        <v>200</v>
      </c>
      <c r="O25" s="163">
        <v>948990</v>
      </c>
      <c r="P25" s="213">
        <v>464056.11</v>
      </c>
      <c r="Q25" s="213">
        <v>484933.89</v>
      </c>
      <c r="R25" s="166" t="s">
        <v>20</v>
      </c>
      <c r="S25" s="166" t="s">
        <v>20</v>
      </c>
      <c r="T25" s="20" t="s">
        <v>21</v>
      </c>
    </row>
    <row r="26" spans="1:20" ht="58.5" customHeight="1">
      <c r="A26" s="165" t="s">
        <v>162</v>
      </c>
      <c r="B26" s="258">
        <v>45055</v>
      </c>
      <c r="C26" s="259" t="s">
        <v>169</v>
      </c>
      <c r="D26" s="169" t="s">
        <v>16</v>
      </c>
      <c r="E26" s="200">
        <v>30</v>
      </c>
      <c r="F26" s="260" t="s">
        <v>170</v>
      </c>
      <c r="G26" s="261">
        <v>7864585.5199999996</v>
      </c>
      <c r="H26" s="329">
        <v>0</v>
      </c>
      <c r="I26" s="261">
        <f t="shared" si="0"/>
        <v>7864585.5199999996</v>
      </c>
      <c r="J26" s="162" t="s">
        <v>23</v>
      </c>
      <c r="K26" s="307">
        <v>0</v>
      </c>
      <c r="L26" s="262">
        <v>0</v>
      </c>
      <c r="M26" s="161" t="s">
        <v>126</v>
      </c>
      <c r="N26" s="162">
        <v>3</v>
      </c>
      <c r="O26" s="163">
        <v>948990</v>
      </c>
      <c r="P26" s="213">
        <v>464057</v>
      </c>
      <c r="Q26" s="213">
        <v>484934</v>
      </c>
      <c r="R26" s="166" t="s">
        <v>20</v>
      </c>
      <c r="S26" s="166" t="s">
        <v>20</v>
      </c>
      <c r="T26" s="20" t="s">
        <v>21</v>
      </c>
    </row>
    <row r="27" spans="1:20" ht="58.5" customHeight="1">
      <c r="A27" s="165" t="s">
        <v>171</v>
      </c>
      <c r="B27" s="258">
        <v>45054</v>
      </c>
      <c r="C27" s="259" t="s">
        <v>172</v>
      </c>
      <c r="D27" s="169" t="s">
        <v>16</v>
      </c>
      <c r="E27" s="200">
        <v>31</v>
      </c>
      <c r="F27" s="260" t="s">
        <v>173</v>
      </c>
      <c r="G27" s="261">
        <v>1896700</v>
      </c>
      <c r="H27" s="329">
        <v>0</v>
      </c>
      <c r="I27" s="261">
        <f t="shared" si="0"/>
        <v>1896700</v>
      </c>
      <c r="J27" s="162" t="s">
        <v>23</v>
      </c>
      <c r="K27" s="307">
        <v>0</v>
      </c>
      <c r="L27" s="262">
        <v>0</v>
      </c>
      <c r="M27" s="161" t="s">
        <v>19</v>
      </c>
      <c r="N27" s="162">
        <v>1</v>
      </c>
      <c r="O27" s="163">
        <v>948990</v>
      </c>
      <c r="P27" s="213">
        <v>462073</v>
      </c>
      <c r="Q27" s="213">
        <v>486917</v>
      </c>
      <c r="R27" s="166" t="s">
        <v>20</v>
      </c>
      <c r="S27" s="166" t="s">
        <v>20</v>
      </c>
      <c r="T27" s="20" t="s">
        <v>21</v>
      </c>
    </row>
    <row r="28" spans="1:20" ht="58.5" customHeight="1">
      <c r="A28" s="165" t="s">
        <v>171</v>
      </c>
      <c r="B28" s="258">
        <v>45054</v>
      </c>
      <c r="C28" s="259" t="s">
        <v>174</v>
      </c>
      <c r="D28" s="169" t="s">
        <v>16</v>
      </c>
      <c r="E28" s="200">
        <v>32</v>
      </c>
      <c r="F28" s="260" t="s">
        <v>175</v>
      </c>
      <c r="G28" s="261">
        <v>7760200.4800000004</v>
      </c>
      <c r="H28" s="329">
        <v>0</v>
      </c>
      <c r="I28" s="261">
        <f t="shared" si="0"/>
        <v>7760200.4800000004</v>
      </c>
      <c r="J28" s="162" t="s">
        <v>23</v>
      </c>
      <c r="K28" s="307">
        <v>0</v>
      </c>
      <c r="L28" s="262">
        <v>0</v>
      </c>
      <c r="M28" s="161" t="s">
        <v>19</v>
      </c>
      <c r="N28" s="162">
        <v>1</v>
      </c>
      <c r="O28" s="163">
        <v>948990</v>
      </c>
      <c r="P28" s="213">
        <v>462073</v>
      </c>
      <c r="Q28" s="213">
        <v>486917</v>
      </c>
      <c r="R28" s="166" t="s">
        <v>20</v>
      </c>
      <c r="S28" s="166" t="s">
        <v>20</v>
      </c>
      <c r="T28" s="20" t="s">
        <v>21</v>
      </c>
    </row>
    <row r="29" spans="1:20" ht="58.5" customHeight="1">
      <c r="A29" s="165" t="s">
        <v>162</v>
      </c>
      <c r="B29" s="258">
        <v>45077</v>
      </c>
      <c r="C29" s="259" t="s">
        <v>176</v>
      </c>
      <c r="D29" s="169" t="s">
        <v>16</v>
      </c>
      <c r="E29" s="200">
        <v>33</v>
      </c>
      <c r="F29" s="260" t="s">
        <v>177</v>
      </c>
      <c r="G29" s="261">
        <v>12550399.6</v>
      </c>
      <c r="H29" s="329">
        <v>0</v>
      </c>
      <c r="I29" s="261">
        <f t="shared" si="0"/>
        <v>12550399.6</v>
      </c>
      <c r="J29" s="162" t="s">
        <v>23</v>
      </c>
      <c r="K29" s="307">
        <v>0</v>
      </c>
      <c r="L29" s="262">
        <v>0</v>
      </c>
      <c r="M29" s="161" t="s">
        <v>126</v>
      </c>
      <c r="N29" s="162">
        <v>4</v>
      </c>
      <c r="O29" s="163">
        <v>948990</v>
      </c>
      <c r="P29" s="213">
        <v>464056</v>
      </c>
      <c r="Q29" s="213">
        <v>484934</v>
      </c>
      <c r="R29" s="166" t="s">
        <v>20</v>
      </c>
      <c r="S29" s="166" t="s">
        <v>20</v>
      </c>
      <c r="T29" s="20" t="s">
        <v>21</v>
      </c>
    </row>
    <row r="30" spans="1:20" ht="93" customHeight="1">
      <c r="A30" s="165" t="s">
        <v>15</v>
      </c>
      <c r="B30" s="258">
        <v>45063</v>
      </c>
      <c r="C30" s="259" t="s">
        <v>178</v>
      </c>
      <c r="D30" s="169" t="s">
        <v>16</v>
      </c>
      <c r="E30" s="200">
        <v>34</v>
      </c>
      <c r="F30" s="260" t="s">
        <v>179</v>
      </c>
      <c r="G30" s="261">
        <v>4000000</v>
      </c>
      <c r="H30" s="329">
        <v>0</v>
      </c>
      <c r="I30" s="261">
        <f t="shared" si="0"/>
        <v>4000000</v>
      </c>
      <c r="J30" s="162" t="s">
        <v>18</v>
      </c>
      <c r="K30" s="307">
        <v>0</v>
      </c>
      <c r="L30" s="262">
        <v>0</v>
      </c>
      <c r="M30" s="161" t="s">
        <v>19</v>
      </c>
      <c r="N30" s="162">
        <v>1</v>
      </c>
      <c r="O30" s="163">
        <v>948990</v>
      </c>
      <c r="P30" s="213">
        <v>462073</v>
      </c>
      <c r="Q30" s="213">
        <v>486917</v>
      </c>
      <c r="R30" s="166" t="s">
        <v>20</v>
      </c>
      <c r="S30" s="166" t="s">
        <v>20</v>
      </c>
      <c r="T30" s="20" t="s">
        <v>21</v>
      </c>
    </row>
    <row r="31" spans="1:20" ht="58.5" customHeight="1">
      <c r="A31" s="165" t="s">
        <v>162</v>
      </c>
      <c r="B31" s="258">
        <v>45077</v>
      </c>
      <c r="C31" s="259" t="s">
        <v>180</v>
      </c>
      <c r="D31" s="169" t="s">
        <v>16</v>
      </c>
      <c r="E31" s="200">
        <v>35</v>
      </c>
      <c r="F31" s="260" t="s">
        <v>181</v>
      </c>
      <c r="G31" s="261">
        <v>1094086</v>
      </c>
      <c r="H31" s="329">
        <v>0</v>
      </c>
      <c r="I31" s="261">
        <f t="shared" si="0"/>
        <v>1094086</v>
      </c>
      <c r="J31" s="162" t="s">
        <v>23</v>
      </c>
      <c r="K31" s="307">
        <v>0</v>
      </c>
      <c r="L31" s="262">
        <v>0</v>
      </c>
      <c r="M31" s="161" t="s">
        <v>126</v>
      </c>
      <c r="N31" s="162">
        <v>1</v>
      </c>
      <c r="O31" s="163">
        <v>948990</v>
      </c>
      <c r="P31" s="213">
        <v>464056</v>
      </c>
      <c r="Q31" s="213">
        <v>484934</v>
      </c>
      <c r="R31" s="166" t="s">
        <v>20</v>
      </c>
      <c r="S31" s="166" t="s">
        <v>20</v>
      </c>
      <c r="T31" s="20" t="s">
        <v>21</v>
      </c>
    </row>
    <row r="32" spans="1:20" ht="58.5" customHeight="1">
      <c r="A32" s="271" t="s">
        <v>249</v>
      </c>
      <c r="B32" s="258">
        <v>45107</v>
      </c>
      <c r="C32" s="259" t="s">
        <v>250</v>
      </c>
      <c r="D32" s="169" t="s">
        <v>16</v>
      </c>
      <c r="E32" s="200">
        <v>57</v>
      </c>
      <c r="F32" s="260" t="s">
        <v>251</v>
      </c>
      <c r="G32" s="261">
        <v>4000000</v>
      </c>
      <c r="H32" s="329">
        <v>0</v>
      </c>
      <c r="I32" s="261">
        <f t="shared" si="0"/>
        <v>4000000</v>
      </c>
      <c r="J32" s="162" t="s">
        <v>23</v>
      </c>
      <c r="K32" s="307">
        <v>0</v>
      </c>
      <c r="L32" s="262">
        <v>0</v>
      </c>
      <c r="M32" s="161" t="s">
        <v>126</v>
      </c>
      <c r="N32" s="162">
        <v>1</v>
      </c>
      <c r="O32" s="163">
        <v>948990</v>
      </c>
      <c r="P32" s="213">
        <v>464056</v>
      </c>
      <c r="Q32" s="213">
        <v>484934</v>
      </c>
      <c r="R32" s="166" t="s">
        <v>20</v>
      </c>
      <c r="S32" s="166" t="s">
        <v>20</v>
      </c>
      <c r="T32" s="20" t="s">
        <v>21</v>
      </c>
    </row>
    <row r="33" spans="1:20" ht="15.75" thickBot="1">
      <c r="A33" s="22"/>
      <c r="B33" s="23"/>
      <c r="C33" s="24"/>
      <c r="D33" s="25"/>
      <c r="E33" s="26"/>
      <c r="F33" s="137"/>
      <c r="G33" s="27"/>
      <c r="H33" s="27"/>
      <c r="I33" s="27"/>
      <c r="J33" s="28"/>
      <c r="K33" s="29"/>
      <c r="L33" s="29"/>
      <c r="M33" s="30"/>
      <c r="N33" s="31"/>
      <c r="O33" s="31"/>
      <c r="P33" s="31"/>
      <c r="Q33" s="32"/>
      <c r="R33" s="33"/>
      <c r="S33" s="33"/>
      <c r="T33" s="34"/>
    </row>
    <row r="34" spans="1:20" ht="15.75" thickBot="1">
      <c r="A34" s="35"/>
      <c r="B34" s="35"/>
      <c r="C34" s="35"/>
      <c r="D34" s="35"/>
      <c r="E34" s="36"/>
      <c r="F34" s="37" t="s">
        <v>9</v>
      </c>
      <c r="G34" s="38">
        <f>SUM(G16:G33)</f>
        <v>857952206.79000008</v>
      </c>
      <c r="H34" s="38">
        <f>SUM(H16:H33)</f>
        <v>282312524.36000001</v>
      </c>
      <c r="I34" s="38">
        <f>SUM(I16:I33)</f>
        <v>575639682.43000007</v>
      </c>
      <c r="J34" s="39"/>
      <c r="K34" s="40"/>
      <c r="L34" s="40"/>
      <c r="M34" s="41"/>
      <c r="N34" s="42"/>
      <c r="O34" s="42"/>
      <c r="P34" s="43"/>
      <c r="Q34" s="40"/>
      <c r="R34" s="40"/>
    </row>
    <row r="35" spans="1:20" ht="15.75" thickTop="1">
      <c r="A35" s="44"/>
      <c r="B35" s="44"/>
      <c r="C35" s="45"/>
      <c r="D35" s="140"/>
      <c r="E35" s="44"/>
      <c r="F35" s="46"/>
      <c r="G35" s="47"/>
      <c r="H35" s="48"/>
      <c r="I35" s="48"/>
      <c r="J35" s="43"/>
      <c r="K35" s="40"/>
      <c r="L35" s="40"/>
      <c r="M35" s="49"/>
      <c r="N35" s="42"/>
      <c r="O35" s="42"/>
      <c r="P35" s="43"/>
      <c r="Q35" s="40"/>
      <c r="R35" s="40"/>
    </row>
    <row r="36" spans="1:20">
      <c r="A36" s="50" t="s">
        <v>22</v>
      </c>
      <c r="B36" s="17"/>
      <c r="C36" s="17"/>
      <c r="D36" s="17"/>
      <c r="E36" s="17"/>
      <c r="F36" s="51"/>
      <c r="G36" s="52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20" ht="24.75" customHeight="1">
      <c r="G37" s="56"/>
    </row>
    <row r="38" spans="1:20">
      <c r="G38" s="332"/>
      <c r="H38" s="332"/>
      <c r="I38" s="56"/>
      <c r="Q38"/>
    </row>
    <row r="39" spans="1:20">
      <c r="A39" s="11"/>
      <c r="B39" s="11"/>
      <c r="C39" s="11"/>
      <c r="D39" s="11"/>
      <c r="E39" s="12"/>
      <c r="F39" s="11"/>
      <c r="G39" s="333"/>
      <c r="H39" s="333"/>
      <c r="I39" s="11"/>
      <c r="J39" s="15"/>
      <c r="K39" s="15"/>
      <c r="L39" s="15"/>
      <c r="M39" s="16"/>
      <c r="N39" s="16"/>
      <c r="O39" s="16"/>
      <c r="Q39"/>
    </row>
    <row r="40" spans="1:20">
      <c r="G40" s="334"/>
      <c r="H40" s="334"/>
    </row>
    <row r="41" spans="1:20">
      <c r="G41" s="334"/>
      <c r="H41" s="334"/>
    </row>
  </sheetData>
  <mergeCells count="24">
    <mergeCell ref="A2:T2"/>
    <mergeCell ref="A4:T4"/>
    <mergeCell ref="C7:D7"/>
    <mergeCell ref="C8:D8"/>
    <mergeCell ref="E3:P3"/>
    <mergeCell ref="A5:T5"/>
    <mergeCell ref="R14:R15"/>
    <mergeCell ref="S14:S15"/>
    <mergeCell ref="D14:D15"/>
    <mergeCell ref="F14:F15"/>
    <mergeCell ref="G14:G15"/>
    <mergeCell ref="H14:H15"/>
    <mergeCell ref="I14:I15"/>
    <mergeCell ref="M14:N14"/>
    <mergeCell ref="O14:Q14"/>
    <mergeCell ref="S13:T13"/>
    <mergeCell ref="A8:B8"/>
    <mergeCell ref="A7:B7"/>
    <mergeCell ref="A10:B10"/>
    <mergeCell ref="A11:B11"/>
    <mergeCell ref="A9:B9"/>
    <mergeCell ref="C9:D9"/>
    <mergeCell ref="C10:D10"/>
    <mergeCell ref="C11:D1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RESUMEN</vt:lpstr>
      <vt:lpstr>PDM</vt:lpstr>
      <vt:lpstr>FAISMUN </vt:lpstr>
      <vt:lpstr>FORTAMUN-DF</vt:lpstr>
      <vt:lpstr>'FAISMUN '!Área_de_impresión</vt:lpstr>
      <vt:lpstr>'FORTAMUN-DF'!Área_de_impresión</vt:lpstr>
      <vt:lpstr>PDM!Área_de_impresión</vt:lpstr>
      <vt:lpstr>RESUMEN!Área_de_impresión</vt:lpstr>
      <vt:lpstr>'FAISMUN '!Títulos_a_imprimir</vt:lpstr>
      <vt:lpstr>'FORTAMUN-DF'!Títulos_a_imprimir</vt:lpstr>
      <vt:lpstr>PDM!Títulos_a_imprimir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Lourdes Ortiz Diaz</cp:lastModifiedBy>
  <cp:lastPrinted>2023-07-18T17:43:52Z</cp:lastPrinted>
  <dcterms:created xsi:type="dcterms:W3CDTF">2018-01-26T00:48:08Z</dcterms:created>
  <dcterms:modified xsi:type="dcterms:W3CDTF">2023-07-18T17:43:54Z</dcterms:modified>
</cp:coreProperties>
</file>